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70" windowHeight="724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29" i="1"/>
  <c r="I60"/>
  <c r="I81"/>
  <c r="I83"/>
  <c r="I23"/>
  <c r="I17"/>
  <c r="I12"/>
  <c r="H17"/>
  <c r="F83"/>
  <c r="E77"/>
  <c r="I89"/>
  <c r="G28"/>
  <c r="H99"/>
  <c r="H95"/>
  <c r="E23"/>
  <c r="E17"/>
  <c r="E12"/>
  <c r="E7"/>
  <c r="H77"/>
  <c r="H76" s="1"/>
  <c r="H28" s="1"/>
  <c r="H89"/>
  <c r="I99"/>
  <c r="I95"/>
  <c r="G89"/>
  <c r="G95"/>
  <c r="G99"/>
  <c r="I77"/>
  <c r="I74"/>
  <c r="I72"/>
  <c r="I70"/>
  <c r="I67"/>
  <c r="I64"/>
  <c r="I58"/>
  <c r="I54"/>
  <c r="I52"/>
  <c r="I50"/>
  <c r="I48"/>
  <c r="I45"/>
  <c r="I42"/>
  <c r="I40"/>
  <c r="I30"/>
  <c r="I7"/>
  <c r="H21"/>
  <c r="H23"/>
  <c r="H12"/>
  <c r="H7"/>
  <c r="H67"/>
  <c r="H64"/>
  <c r="H58"/>
  <c r="H54"/>
  <c r="H52"/>
  <c r="H50"/>
  <c r="H48"/>
  <c r="H42"/>
  <c r="H40"/>
  <c r="G30"/>
  <c r="F12"/>
  <c r="F113"/>
  <c r="F111"/>
  <c r="F99"/>
  <c r="F95"/>
  <c r="F74"/>
  <c r="F72"/>
  <c r="F70"/>
  <c r="F64"/>
  <c r="F58"/>
  <c r="F54"/>
  <c r="F52"/>
  <c r="F50"/>
  <c r="F48"/>
  <c r="F45"/>
  <c r="F42"/>
  <c r="F40"/>
  <c r="F30"/>
  <c r="F23"/>
  <c r="F110" s="1"/>
  <c r="F21"/>
  <c r="F117" s="1"/>
  <c r="F17"/>
  <c r="F7"/>
  <c r="J50"/>
  <c r="I87" l="1"/>
  <c r="H6"/>
  <c r="F6"/>
  <c r="F107" s="1"/>
  <c r="E6"/>
  <c r="I76"/>
  <c r="I6"/>
  <c r="I4"/>
  <c r="E4"/>
  <c r="H4"/>
  <c r="F112"/>
  <c r="F29"/>
  <c r="F28" s="1"/>
  <c r="F4"/>
  <c r="J111"/>
  <c r="J99"/>
  <c r="K99"/>
  <c r="J95"/>
  <c r="K95"/>
  <c r="J89"/>
  <c r="J87" s="1"/>
  <c r="K89"/>
  <c r="K87" s="1"/>
  <c r="J83"/>
  <c r="J81"/>
  <c r="K83"/>
  <c r="K81"/>
  <c r="J77"/>
  <c r="K77"/>
  <c r="J74"/>
  <c r="K74"/>
  <c r="J72"/>
  <c r="K72"/>
  <c r="J70"/>
  <c r="K70"/>
  <c r="J67"/>
  <c r="K67"/>
  <c r="J64"/>
  <c r="K64"/>
  <c r="J58"/>
  <c r="K58"/>
  <c r="J54"/>
  <c r="K54"/>
  <c r="J52"/>
  <c r="K52"/>
  <c r="K50"/>
  <c r="J48"/>
  <c r="K48"/>
  <c r="J45"/>
  <c r="K45"/>
  <c r="J42"/>
  <c r="K42"/>
  <c r="J40"/>
  <c r="K40"/>
  <c r="J30"/>
  <c r="K30"/>
  <c r="J23"/>
  <c r="J110" s="1"/>
  <c r="K23"/>
  <c r="K110" s="1"/>
  <c r="G7"/>
  <c r="J21"/>
  <c r="J117" s="1"/>
  <c r="K21"/>
  <c r="K117" s="1"/>
  <c r="J17"/>
  <c r="K17"/>
  <c r="J12"/>
  <c r="K12"/>
  <c r="K7"/>
  <c r="J7"/>
  <c r="I28" l="1"/>
  <c r="J6"/>
  <c r="J107" s="1"/>
  <c r="K6"/>
  <c r="K107" s="1"/>
  <c r="F108"/>
  <c r="F109" s="1"/>
  <c r="F114" s="1"/>
  <c r="G6"/>
  <c r="G4" s="1"/>
  <c r="J29"/>
  <c r="J28" s="1"/>
  <c r="G123"/>
  <c r="K29"/>
  <c r="J112"/>
  <c r="K76"/>
  <c r="K111" s="1"/>
  <c r="K112" s="1"/>
  <c r="K108" l="1"/>
  <c r="K28"/>
  <c r="J108"/>
  <c r="J4"/>
  <c r="J124"/>
  <c r="K4"/>
  <c r="G122"/>
  <c r="G124" s="1"/>
  <c r="K124"/>
  <c r="K109"/>
  <c r="K114" s="1"/>
  <c r="J109" l="1"/>
  <c r="J114" s="1"/>
  <c r="H124"/>
</calcChain>
</file>

<file path=xl/sharedStrings.xml><?xml version="1.0" encoding="utf-8"?>
<sst xmlns="http://schemas.openxmlformats.org/spreadsheetml/2006/main" count="145" uniqueCount="112">
  <si>
    <t xml:space="preserve">                                </t>
  </si>
  <si>
    <t>Klasifikácia COFOG</t>
  </si>
  <si>
    <t>Plnenie 2018</t>
  </si>
  <si>
    <t>Návrh 2021</t>
  </si>
  <si>
    <t>Návrh 2022</t>
  </si>
  <si>
    <t>PRÍJMY:</t>
  </si>
  <si>
    <t>BEŽNÉ PRÍJMY</t>
  </si>
  <si>
    <t>DAŇOVÉ   PRÍJMY</t>
  </si>
  <si>
    <t>Dane z príjmov a kapitálového majetku</t>
  </si>
  <si>
    <t>Daň z majetku</t>
  </si>
  <si>
    <t>Dane za tovary a služby</t>
  </si>
  <si>
    <t>NEDAŇOVÉ    PRÍJMY</t>
  </si>
  <si>
    <t xml:space="preserve">Príjmy z podnikania a vlastníctva majetku </t>
  </si>
  <si>
    <t>Administratívne a iné poplatky</t>
  </si>
  <si>
    <t>Úroky z dom. úverov, vkladov a pôžičiek</t>
  </si>
  <si>
    <t>Iné nedaňové príjmy</t>
  </si>
  <si>
    <t>GRANTY  A  TRANSFERY</t>
  </si>
  <si>
    <t>Norm. a nenorm. finančné prostriedky pre ZŠ</t>
  </si>
  <si>
    <t>Dotácia od zahran.subjektu</t>
  </si>
  <si>
    <t>Finančné operácie</t>
  </si>
  <si>
    <t>Príjmy z finančných operácií</t>
  </si>
  <si>
    <t>Kapitálové príjmy</t>
  </si>
  <si>
    <t>Príjem z predaja hnut.a nehnut.majetku</t>
  </si>
  <si>
    <t>Kapitálové granty a transfery</t>
  </si>
  <si>
    <t>Vlastný príjem ZŠ</t>
  </si>
  <si>
    <t>VÝDAVKY :</t>
  </si>
  <si>
    <t>BEŽNÉ VÝDAVKY</t>
  </si>
  <si>
    <t>VÝDAVKY VEREJNEJ SPRÁVY</t>
  </si>
  <si>
    <t xml:space="preserve">Mzdy a platy </t>
  </si>
  <si>
    <t xml:space="preserve">Zákonné poistenie </t>
  </si>
  <si>
    <t>Cestovné výdavky</t>
  </si>
  <si>
    <t>Energia, vodné, stočné a komun.</t>
  </si>
  <si>
    <t xml:space="preserve">Materiál a dodávky </t>
  </si>
  <si>
    <t>Dopravné</t>
  </si>
  <si>
    <t>Rutinná a štandar. údržba</t>
  </si>
  <si>
    <t>Služby</t>
  </si>
  <si>
    <t>Príspevky členské</t>
  </si>
  <si>
    <t>VŠEOBECNÉ VEREJNÉ SLUŽBY</t>
  </si>
  <si>
    <t>CIVILNá OBRANA</t>
  </si>
  <si>
    <t>Občianskym nadáciám</t>
  </si>
  <si>
    <t>OCHRANA PRED POŽIARMI</t>
  </si>
  <si>
    <t>Prevádzka strojov</t>
  </si>
  <si>
    <t>Tovary a služby</t>
  </si>
  <si>
    <t>NAKLADANIE S ODPADMI</t>
  </si>
  <si>
    <t>OCHRANA PRIRODY A KRAJINY</t>
  </si>
  <si>
    <t>ROZVOJ OBCÍ</t>
  </si>
  <si>
    <t>Mzdy a platy</t>
  </si>
  <si>
    <t>Zákonné poistenie</t>
  </si>
  <si>
    <t>VEREJNÉ OSVETLENIE a ROZHLAS</t>
  </si>
  <si>
    <t>REKREÁCIA, ŠPORT</t>
  </si>
  <si>
    <t>KULTURNE SLUŽBY</t>
  </si>
  <si>
    <t>NABOŽENSKE A INE SPOL. SLUŽBY</t>
  </si>
  <si>
    <t>STAROBA</t>
  </si>
  <si>
    <t>10.2.0.</t>
  </si>
  <si>
    <t>SOCIALNA POMOC</t>
  </si>
  <si>
    <t>Finančná výpomoc</t>
  </si>
  <si>
    <t>KAPITÁLOVÉ VÝDAVKY</t>
  </si>
  <si>
    <t>Správa Ocú</t>
  </si>
  <si>
    <t>Kancelária Ocú</t>
  </si>
  <si>
    <t>Rekonstrukcia budov</t>
  </si>
  <si>
    <t>Nákup dopravných prostriedkov</t>
  </si>
  <si>
    <t xml:space="preserve">Parkovisko pri cintoríne - výstavba </t>
  </si>
  <si>
    <t>Rekonštrukcia chodníka</t>
  </si>
  <si>
    <t>Rekonštrukcia chodníka v obci</t>
  </si>
  <si>
    <t>VÝDAVKY Z FINANČNÝCH  OPERÁCIÍ</t>
  </si>
  <si>
    <t>ŠKOLY S PRÁVNOU SUBJEKTIVITOU</t>
  </si>
  <si>
    <t>Prenesené kompetencie</t>
  </si>
  <si>
    <t>Normatívne a nenormatívne</t>
  </si>
  <si>
    <t>Základná škola</t>
  </si>
  <si>
    <t>Transfer nemoc</t>
  </si>
  <si>
    <t>Školské jedálne pri ZŠ s MŠ</t>
  </si>
  <si>
    <t>Materská škola - Óvoda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</si>
  <si>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</si>
  <si>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</si>
  <si>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</si>
  <si>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</si>
  <si>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</si>
  <si>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</si>
  <si>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</si>
  <si>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</si>
  <si>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Výdavky pre školy s právnou subjektivitou</t>
  </si>
  <si>
    <t>ROZPOČET SPOLU</t>
  </si>
  <si>
    <t>Iné mimorozpočtové príjmy</t>
  </si>
  <si>
    <t>Výdavky z finančných operácií</t>
  </si>
  <si>
    <t>FINANČNÉ OPERÁCIE</t>
  </si>
  <si>
    <t>Príjmy</t>
  </si>
  <si>
    <t>Výdavky</t>
  </si>
  <si>
    <t>HV</t>
  </si>
  <si>
    <t>01.1.1</t>
  </si>
  <si>
    <t>06.2.0</t>
  </si>
  <si>
    <t>08.1.0</t>
  </si>
  <si>
    <t>08.2.0</t>
  </si>
  <si>
    <t>03.2.0</t>
  </si>
  <si>
    <t>CESTNÁ DOPRAVA</t>
  </si>
  <si>
    <t>04.5.1</t>
  </si>
  <si>
    <t>05.1.0</t>
  </si>
  <si>
    <t>05.2.0</t>
  </si>
  <si>
    <t>06.4.0</t>
  </si>
  <si>
    <t>08.4.0</t>
  </si>
  <si>
    <t>10.7</t>
  </si>
  <si>
    <t>Plnenie 2019</t>
  </si>
  <si>
    <t>Schválený 2020</t>
  </si>
  <si>
    <t>Očakávaná skutočnosť 2020</t>
  </si>
  <si>
    <t>Návrh 2023</t>
  </si>
  <si>
    <t>05.4.0</t>
  </si>
  <si>
    <t>Výdavky na voľby, SODB</t>
  </si>
  <si>
    <t>Transfery zo štát. rozpočtu, dotácie</t>
  </si>
  <si>
    <t xml:space="preserve">I. ÚPRAVA ROZPOČTU OBCE Zatín   NA ROKY 2021 - 2023 </t>
  </si>
  <si>
    <t>02.2.0</t>
  </si>
  <si>
    <t>01.6.0</t>
  </si>
  <si>
    <t>07.4.0</t>
  </si>
  <si>
    <t>OCHRANA VEREJ. ZDRAVIA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</si>
</sst>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7"/>
      <color theme="1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2"/>
      <color rgb="FFFFFFFF"/>
      <name val="Arial CE"/>
      <family val="2"/>
      <charset val="238"/>
    </font>
    <font>
      <b/>
      <sz val="8"/>
      <color rgb="FFFFFFFF"/>
      <name val="Arial CE"/>
      <family val="2"/>
      <charset val="238"/>
    </font>
    <font>
      <sz val="8"/>
      <color rgb="FF000000"/>
      <name val="Arial CE"/>
      <family val="2"/>
      <charset val="238"/>
    </font>
    <font>
      <sz val="12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Arial CE"/>
      <family val="2"/>
      <charset val="238"/>
    </font>
    <font>
      <b/>
      <sz val="8"/>
      <color rgb="FFFFFFFF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0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8" fillId="3" borderId="6" xfId="0" applyFont="1" applyFill="1" applyBorder="1"/>
    <xf numFmtId="0" fontId="8" fillId="3" borderId="7" xfId="0" applyFont="1" applyFill="1" applyBorder="1"/>
    <xf numFmtId="0" fontId="3" fillId="4" borderId="6" xfId="0" applyFont="1" applyFill="1" applyBorder="1" applyAlignment="1">
      <alignment horizontal="right"/>
    </xf>
    <xf numFmtId="0" fontId="0" fillId="4" borderId="7" xfId="0" applyFill="1" applyBorder="1"/>
    <xf numFmtId="0" fontId="3" fillId="4" borderId="7" xfId="0" applyFont="1" applyFill="1" applyBorder="1"/>
    <xf numFmtId="0" fontId="2" fillId="4" borderId="7" xfId="0" applyFont="1" applyFill="1" applyBorder="1"/>
    <xf numFmtId="4" fontId="9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3" fillId="4" borderId="6" xfId="0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7" fillId="5" borderId="6" xfId="0" applyFont="1" applyFill="1" applyBorder="1"/>
    <xf numFmtId="0" fontId="10" fillId="5" borderId="7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4" fontId="8" fillId="5" borderId="7" xfId="0" applyNumberFormat="1" applyFont="1" applyFill="1" applyBorder="1" applyAlignment="1">
      <alignment horizontal="right"/>
    </xf>
    <xf numFmtId="3" fontId="8" fillId="5" borderId="7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0" fillId="6" borderId="7" xfId="0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0" fillId="6" borderId="6" xfId="0" applyFill="1" applyBorder="1"/>
    <xf numFmtId="0" fontId="2" fillId="2" borderId="7" xfId="0" applyFont="1" applyFill="1" applyBorder="1" applyAlignment="1">
      <alignment horizontal="right"/>
    </xf>
    <xf numFmtId="0" fontId="2" fillId="5" borderId="7" xfId="0" applyFont="1" applyFill="1" applyBorder="1"/>
    <xf numFmtId="0" fontId="11" fillId="5" borderId="7" xfId="0" applyFont="1" applyFill="1" applyBorder="1"/>
    <xf numFmtId="0" fontId="11" fillId="5" borderId="7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5" borderId="5" xfId="0" applyFont="1" applyFill="1" applyBorder="1"/>
    <xf numFmtId="0" fontId="8" fillId="5" borderId="5" xfId="0" applyFont="1" applyFill="1" applyBorder="1"/>
    <xf numFmtId="0" fontId="3" fillId="2" borderId="7" xfId="0" applyFont="1" applyFill="1" applyBorder="1"/>
    <xf numFmtId="0" fontId="3" fillId="6" borderId="6" xfId="0" applyFont="1" applyFill="1" applyBorder="1"/>
    <xf numFmtId="0" fontId="12" fillId="6" borderId="7" xfId="0" applyFont="1" applyFill="1" applyBorder="1"/>
    <xf numFmtId="0" fontId="2" fillId="6" borderId="6" xfId="0" applyFont="1" applyFill="1" applyBorder="1"/>
    <xf numFmtId="0" fontId="13" fillId="5" borderId="6" xfId="0" applyFont="1" applyFill="1" applyBorder="1"/>
    <xf numFmtId="0" fontId="13" fillId="5" borderId="7" xfId="0" applyFont="1" applyFill="1" applyBorder="1"/>
    <xf numFmtId="0" fontId="3" fillId="7" borderId="6" xfId="0" applyFont="1" applyFill="1" applyBorder="1"/>
    <xf numFmtId="0" fontId="0" fillId="7" borderId="7" xfId="0" applyFill="1" applyBorder="1"/>
    <xf numFmtId="0" fontId="3" fillId="7" borderId="7" xfId="0" applyFont="1" applyFill="1" applyBorder="1"/>
    <xf numFmtId="0" fontId="3" fillId="8" borderId="5" xfId="0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2" fillId="8" borderId="7" xfId="0" applyFont="1" applyFill="1" applyBorder="1"/>
    <xf numFmtId="0" fontId="2" fillId="6" borderId="7" xfId="0" applyFont="1" applyFill="1" applyBorder="1" applyAlignment="1">
      <alignment horizontal="right"/>
    </xf>
    <xf numFmtId="3" fontId="2" fillId="6" borderId="7" xfId="0" applyNumberFormat="1" applyFont="1" applyFill="1" applyBorder="1" applyAlignment="1">
      <alignment horizontal="right"/>
    </xf>
    <xf numFmtId="0" fontId="8" fillId="9" borderId="6" xfId="0" applyFont="1" applyFill="1" applyBorder="1"/>
    <xf numFmtId="0" fontId="0" fillId="9" borderId="7" xfId="0" applyFill="1" applyBorder="1"/>
    <xf numFmtId="0" fontId="8" fillId="9" borderId="7" xfId="0" applyFont="1" applyFill="1" applyBorder="1"/>
    <xf numFmtId="0" fontId="3" fillId="2" borderId="6" xfId="0" applyFont="1" applyFill="1" applyBorder="1"/>
    <xf numFmtId="3" fontId="0" fillId="2" borderId="7" xfId="0" applyNumberFormat="1" applyFill="1" applyBorder="1"/>
    <xf numFmtId="3" fontId="0" fillId="0" borderId="0" xfId="0" applyNumberFormat="1"/>
    <xf numFmtId="3" fontId="8" fillId="3" borderId="7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0" fillId="7" borderId="7" xfId="0" applyNumberFormat="1" applyFill="1" applyBorder="1" applyAlignment="1">
      <alignment horizontal="right" vertical="center"/>
    </xf>
    <xf numFmtId="3" fontId="3" fillId="8" borderId="7" xfId="0" applyNumberFormat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right" vertical="center"/>
    </xf>
    <xf numFmtId="3" fontId="0" fillId="6" borderId="7" xfId="0" applyNumberFormat="1" applyFill="1" applyBorder="1" applyAlignment="1">
      <alignment horizontal="right" vertical="center"/>
    </xf>
    <xf numFmtId="3" fontId="0" fillId="9" borderId="7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10" borderId="0" xfId="0" applyNumberFormat="1" applyFont="1" applyFill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4" fontId="15" fillId="2" borderId="7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 vertical="center"/>
    </xf>
    <xf numFmtId="3" fontId="17" fillId="2" borderId="7" xfId="0" applyNumberFormat="1" applyFont="1" applyFill="1" applyBorder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2" fillId="11" borderId="7" xfId="0" applyFont="1" applyFill="1" applyBorder="1"/>
    <xf numFmtId="4" fontId="9" fillId="11" borderId="7" xfId="0" applyNumberFormat="1" applyFont="1" applyFill="1" applyBorder="1" applyAlignment="1">
      <alignment horizontal="right"/>
    </xf>
    <xf numFmtId="3" fontId="9" fillId="11" borderId="7" xfId="0" applyNumberFormat="1" applyFont="1" applyFill="1" applyBorder="1" applyAlignment="1">
      <alignment horizontal="right"/>
    </xf>
    <xf numFmtId="3" fontId="17" fillId="11" borderId="7" xfId="0" applyNumberFormat="1" applyFont="1" applyFill="1" applyBorder="1" applyAlignment="1">
      <alignment horizontal="right"/>
    </xf>
    <xf numFmtId="3" fontId="17" fillId="11" borderId="7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/>
    <xf numFmtId="49" fontId="3" fillId="2" borderId="0" xfId="0" applyNumberFormat="1" applyFont="1" applyFill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right" vertical="center"/>
    </xf>
    <xf numFmtId="49" fontId="14" fillId="2" borderId="7" xfId="0" applyNumberFormat="1" applyFont="1" applyFill="1" applyBorder="1" applyAlignment="1">
      <alignment horizontal="right" vertical="center"/>
    </xf>
    <xf numFmtId="49" fontId="3" fillId="11" borderId="7" xfId="0" applyNumberFormat="1" applyFont="1" applyFill="1" applyBorder="1" applyAlignment="1">
      <alignment horizontal="right" vertical="center"/>
    </xf>
    <xf numFmtId="49" fontId="18" fillId="5" borderId="7" xfId="0" applyNumberFormat="1" applyFont="1" applyFill="1" applyBorder="1" applyAlignment="1">
      <alignment horizontal="right" vertical="center"/>
    </xf>
    <xf numFmtId="49" fontId="3" fillId="5" borderId="7" xfId="0" applyNumberFormat="1" applyFont="1" applyFill="1" applyBorder="1" applyAlignment="1">
      <alignment horizontal="right" vertical="center"/>
    </xf>
    <xf numFmtId="49" fontId="15" fillId="2" borderId="7" xfId="0" applyNumberFormat="1" applyFont="1" applyFill="1" applyBorder="1" applyAlignment="1">
      <alignment horizontal="right" vertical="center"/>
    </xf>
    <xf numFmtId="49" fontId="3" fillId="7" borderId="7" xfId="0" applyNumberFormat="1" applyFont="1" applyFill="1" applyBorder="1" applyAlignment="1">
      <alignment horizontal="right" vertical="center"/>
    </xf>
    <xf numFmtId="49" fontId="3" fillId="8" borderId="7" xfId="0" applyNumberFormat="1" applyFont="1" applyFill="1" applyBorder="1" applyAlignment="1">
      <alignment horizontal="right" vertical="center"/>
    </xf>
    <xf numFmtId="49" fontId="3" fillId="6" borderId="7" xfId="0" applyNumberFormat="1" applyFont="1" applyFill="1" applyBorder="1" applyAlignment="1">
      <alignment horizontal="right" vertical="center"/>
    </xf>
    <xf numFmtId="49" fontId="3" fillId="9" borderId="7" xfId="0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3" fillId="10" borderId="0" xfId="0" applyNumberFormat="1" applyFont="1" applyFill="1" applyAlignment="1">
      <alignment horizontal="right" vertical="center"/>
    </xf>
    <xf numFmtId="0" fontId="19" fillId="5" borderId="7" xfId="0" applyFont="1" applyFill="1" applyBorder="1"/>
    <xf numFmtId="0" fontId="20" fillId="12" borderId="0" xfId="0" applyFont="1" applyFill="1" applyBorder="1" applyAlignment="1">
      <alignment horizontal="right"/>
    </xf>
    <xf numFmtId="3" fontId="21" fillId="12" borderId="0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right"/>
    </xf>
    <xf numFmtId="3" fontId="9" fillId="13" borderId="7" xfId="0" applyNumberFormat="1" applyFont="1" applyFill="1" applyBorder="1" applyAlignment="1">
      <alignment horizontal="right" vertical="center"/>
    </xf>
    <xf numFmtId="3" fontId="12" fillId="13" borderId="7" xfId="0" applyNumberFormat="1" applyFont="1" applyFill="1" applyBorder="1" applyAlignment="1">
      <alignment horizontal="right" vertical="center"/>
    </xf>
    <xf numFmtId="3" fontId="17" fillId="13" borderId="7" xfId="0" applyNumberFormat="1" applyFont="1" applyFill="1" applyBorder="1" applyAlignment="1">
      <alignment horizontal="right" vertical="center"/>
    </xf>
    <xf numFmtId="3" fontId="2" fillId="13" borderId="7" xfId="0" applyNumberFormat="1" applyFont="1" applyFill="1" applyBorder="1" applyAlignment="1">
      <alignment horizontal="right" vertical="center"/>
    </xf>
    <xf numFmtId="0" fontId="3" fillId="6" borderId="2" xfId="0" applyFont="1" applyFill="1" applyBorder="1"/>
    <xf numFmtId="0" fontId="3" fillId="6" borderId="4" xfId="0" applyFont="1" applyFill="1" applyBorder="1"/>
    <xf numFmtId="0" fontId="8" fillId="5" borderId="2" xfId="0" applyFont="1" applyFill="1" applyBorder="1"/>
    <xf numFmtId="0" fontId="8" fillId="5" borderId="4" xfId="0" applyFont="1" applyFill="1" applyBorder="1"/>
    <xf numFmtId="0" fontId="8" fillId="3" borderId="8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8" xfId="0" applyFont="1" applyFill="1" applyBorder="1"/>
    <xf numFmtId="0" fontId="8" fillId="3" borderId="6" xfId="0" applyFont="1" applyFill="1" applyBorder="1"/>
    <xf numFmtId="49" fontId="3" fillId="3" borderId="8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3" borderId="8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7" fillId="3" borderId="8" xfId="0" applyFont="1" applyFill="1" applyBorder="1"/>
    <xf numFmtId="0" fontId="7" fillId="3" borderId="6" xfId="0" applyFont="1" applyFill="1" applyBorder="1"/>
    <xf numFmtId="0" fontId="6" fillId="3" borderId="8" xfId="0" applyFont="1" applyFill="1" applyBorder="1"/>
    <xf numFmtId="0" fontId="6" fillId="3" borderId="6" xfId="0" applyFont="1" applyFill="1" applyBorder="1"/>
    <xf numFmtId="49" fontId="1" fillId="3" borderId="8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/>
    </xf>
    <xf numFmtId="3" fontId="22" fillId="5" borderId="7" xfId="0" applyNumberFormat="1" applyFont="1" applyFill="1" applyBorder="1" applyAlignment="1">
      <alignment horizontal="right"/>
    </xf>
    <xf numFmtId="3" fontId="22" fillId="5" borderId="7" xfId="0" applyNumberFormat="1" applyFont="1" applyFill="1" applyBorder="1" applyAlignment="1">
      <alignment horizontal="right" vertical="center"/>
    </xf>
    <xf numFmtId="0" fontId="22" fillId="5" borderId="7" xfId="0" applyFont="1" applyFill="1" applyBorder="1"/>
    <xf numFmtId="3" fontId="3" fillId="13" borderId="0" xfId="0" applyNumberFormat="1" applyFont="1" applyFill="1" applyAlignment="1">
      <alignment horizontal="right" vertical="center"/>
    </xf>
    <xf numFmtId="3" fontId="3" fillId="13" borderId="7" xfId="0" applyNumberFormat="1" applyFont="1" applyFill="1" applyBorder="1" applyAlignment="1">
      <alignment horizontal="right" vertical="center"/>
    </xf>
    <xf numFmtId="3" fontId="15" fillId="13" borderId="7" xfId="0" applyNumberFormat="1" applyFont="1" applyFill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90" zoomScaleNormal="90" workbookViewId="0">
      <selection activeCell="I114" sqref="I114"/>
    </sheetView>
  </sheetViews>
  <sheetFormatPr defaultRowHeight="15"/>
  <cols>
    <col min="3" max="3" width="27.7109375" customWidth="1"/>
    <col min="4" max="4" width="7" style="109" customWidth="1"/>
    <col min="7" max="7" width="10.140625" customWidth="1"/>
  </cols>
  <sheetData>
    <row r="1" spans="1:11">
      <c r="A1" s="129" t="s">
        <v>107</v>
      </c>
      <c r="B1" s="129"/>
      <c r="C1" s="129"/>
      <c r="D1" s="129"/>
      <c r="E1" s="129"/>
      <c r="F1" s="2"/>
      <c r="G1" s="2"/>
      <c r="H1" s="2"/>
      <c r="I1" s="2"/>
      <c r="J1" s="2"/>
      <c r="K1" s="2"/>
    </row>
    <row r="2" spans="1:11" ht="15.75" thickBot="1">
      <c r="A2" s="130" t="s">
        <v>0</v>
      </c>
      <c r="B2" s="130"/>
      <c r="C2" s="130"/>
      <c r="D2" s="96"/>
      <c r="E2" s="2"/>
      <c r="F2" s="1"/>
      <c r="G2" s="1"/>
      <c r="H2" s="3"/>
      <c r="I2" s="4"/>
      <c r="J2" s="5"/>
      <c r="K2" s="5"/>
    </row>
    <row r="3" spans="1:11" ht="34.5" thickBot="1">
      <c r="A3" s="131"/>
      <c r="B3" s="132"/>
      <c r="C3" s="133"/>
      <c r="D3" s="97" t="s">
        <v>1</v>
      </c>
      <c r="E3" s="6" t="s">
        <v>2</v>
      </c>
      <c r="F3" s="6" t="s">
        <v>100</v>
      </c>
      <c r="G3" s="6" t="s">
        <v>101</v>
      </c>
      <c r="H3" s="7" t="s">
        <v>102</v>
      </c>
      <c r="I3" s="6" t="s">
        <v>3</v>
      </c>
      <c r="J3" s="6" t="s">
        <v>4</v>
      </c>
      <c r="K3" s="6" t="s">
        <v>103</v>
      </c>
    </row>
    <row r="4" spans="1:11">
      <c r="A4" s="134" t="s">
        <v>5</v>
      </c>
      <c r="B4" s="136"/>
      <c r="C4" s="138"/>
      <c r="D4" s="140"/>
      <c r="E4" s="65">
        <f>SUM(E6,E23)</f>
        <v>363932</v>
      </c>
      <c r="F4" s="65">
        <f>SUM(F6+F21+F23)</f>
        <v>366828</v>
      </c>
      <c r="G4" s="65">
        <f>SUM(G6+G21+G23)</f>
        <v>489000</v>
      </c>
      <c r="H4" s="65">
        <f>SUM(H6,H21,H23)</f>
        <v>542385</v>
      </c>
      <c r="I4" s="65">
        <f>SUM(I6,I21,I23)</f>
        <v>643334.47</v>
      </c>
      <c r="J4" s="65">
        <f t="shared" ref="J4:K4" si="0">SUM(J6+J21+J23)</f>
        <v>373350</v>
      </c>
      <c r="K4" s="65">
        <f t="shared" si="0"/>
        <v>373350</v>
      </c>
    </row>
    <row r="5" spans="1:11" ht="15.75" thickBot="1">
      <c r="A5" s="135"/>
      <c r="B5" s="137"/>
      <c r="C5" s="139"/>
      <c r="D5" s="141"/>
      <c r="E5" s="66"/>
      <c r="F5" s="66"/>
      <c r="G5" s="66"/>
      <c r="H5" s="66"/>
      <c r="I5" s="66"/>
      <c r="J5" s="66"/>
      <c r="K5" s="66"/>
    </row>
    <row r="6" spans="1:11" ht="15.75" thickBot="1">
      <c r="A6" s="8"/>
      <c r="B6" s="9"/>
      <c r="C6" s="9" t="s">
        <v>6</v>
      </c>
      <c r="D6" s="98"/>
      <c r="E6" s="64">
        <f>SUM(E7,E12,E17)</f>
        <v>307976</v>
      </c>
      <c r="F6" s="64">
        <f t="shared" ref="F6" si="1">SUM(F7+F12+F17+F27)</f>
        <v>354890</v>
      </c>
      <c r="G6" s="64">
        <f t="shared" ref="G6:K6" si="2">SUM(G7+G12+G17+G27)</f>
        <v>339000</v>
      </c>
      <c r="H6" s="64">
        <f>SUM(H7,H12,H17,H27)</f>
        <v>404385</v>
      </c>
      <c r="I6" s="64">
        <f>SUM(I7,I12,I17,I27)</f>
        <v>623334.47</v>
      </c>
      <c r="J6" s="64">
        <f t="shared" si="2"/>
        <v>353350</v>
      </c>
      <c r="K6" s="64">
        <f t="shared" si="2"/>
        <v>353350</v>
      </c>
    </row>
    <row r="7" spans="1:11">
      <c r="A7" s="123">
        <v>100</v>
      </c>
      <c r="B7" s="125"/>
      <c r="C7" s="125" t="s">
        <v>7</v>
      </c>
      <c r="D7" s="127"/>
      <c r="E7" s="65">
        <f>SUM(E9,E10,E11)</f>
        <v>233713</v>
      </c>
      <c r="F7" s="65">
        <f t="shared" ref="F7" si="3">SUM(F9:F11)</f>
        <v>254479</v>
      </c>
      <c r="G7" s="65">
        <f t="shared" ref="G7" si="4">SUM(G9:G11)</f>
        <v>263300</v>
      </c>
      <c r="H7" s="65">
        <f>SUM(H9:H11)</f>
        <v>256800</v>
      </c>
      <c r="I7" s="65">
        <f>SUM(I9:I11)</f>
        <v>253800</v>
      </c>
      <c r="J7" s="65">
        <f>SUM(J9:J11)</f>
        <v>263800</v>
      </c>
      <c r="K7" s="65">
        <f>SUM(K9:K11)</f>
        <v>263800</v>
      </c>
    </row>
    <row r="8" spans="1:11" ht="15.75" thickBot="1">
      <c r="A8" s="124"/>
      <c r="B8" s="126"/>
      <c r="C8" s="126"/>
      <c r="D8" s="128"/>
      <c r="E8" s="66"/>
      <c r="F8" s="66"/>
      <c r="G8" s="66"/>
      <c r="H8" s="66"/>
      <c r="I8" s="66"/>
      <c r="J8" s="66"/>
      <c r="K8" s="66"/>
    </row>
    <row r="9" spans="1:11" ht="15.75" thickBot="1">
      <c r="A9" s="10">
        <v>110</v>
      </c>
      <c r="B9" s="12"/>
      <c r="C9" s="13" t="s">
        <v>8</v>
      </c>
      <c r="D9" s="99"/>
      <c r="E9" s="14">
        <v>211913</v>
      </c>
      <c r="F9" s="15">
        <v>231913</v>
      </c>
      <c r="G9" s="15">
        <v>240000</v>
      </c>
      <c r="H9" s="15">
        <v>234000</v>
      </c>
      <c r="I9" s="115">
        <v>230000</v>
      </c>
      <c r="J9" s="67">
        <v>240000</v>
      </c>
      <c r="K9" s="67">
        <v>240000</v>
      </c>
    </row>
    <row r="10" spans="1:11" ht="15.75" thickBot="1">
      <c r="A10" s="10">
        <v>120</v>
      </c>
      <c r="B10" s="12"/>
      <c r="C10" s="13" t="s">
        <v>9</v>
      </c>
      <c r="D10" s="99"/>
      <c r="E10" s="14">
        <v>17849</v>
      </c>
      <c r="F10" s="15">
        <v>18142</v>
      </c>
      <c r="G10" s="15">
        <v>17900</v>
      </c>
      <c r="H10" s="15">
        <v>17000</v>
      </c>
      <c r="I10" s="67">
        <v>18000</v>
      </c>
      <c r="J10" s="67">
        <v>18000</v>
      </c>
      <c r="K10" s="67">
        <v>18000</v>
      </c>
    </row>
    <row r="11" spans="1:11" ht="15.75" thickBot="1">
      <c r="A11" s="10">
        <v>130</v>
      </c>
      <c r="B11" s="12"/>
      <c r="C11" s="13" t="s">
        <v>10</v>
      </c>
      <c r="D11" s="99"/>
      <c r="E11" s="14">
        <v>3951</v>
      </c>
      <c r="F11" s="15">
        <v>4424</v>
      </c>
      <c r="G11" s="15">
        <v>5400</v>
      </c>
      <c r="H11" s="15">
        <v>5800</v>
      </c>
      <c r="I11" s="67">
        <v>5800</v>
      </c>
      <c r="J11" s="67">
        <v>5800</v>
      </c>
      <c r="K11" s="67">
        <v>5800</v>
      </c>
    </row>
    <row r="12" spans="1:11" ht="15.75" thickBot="1">
      <c r="A12" s="17">
        <v>200</v>
      </c>
      <c r="B12" s="9"/>
      <c r="C12" s="9" t="s">
        <v>11</v>
      </c>
      <c r="D12" s="98"/>
      <c r="E12" s="64">
        <f>SUM(E13:E16)</f>
        <v>6152</v>
      </c>
      <c r="F12" s="64">
        <f t="shared" ref="F12" si="5">SUM(F13:F16)</f>
        <v>3754</v>
      </c>
      <c r="G12" s="64">
        <v>5700</v>
      </c>
      <c r="H12" s="64">
        <f>SUM(H13:H16)</f>
        <v>4085</v>
      </c>
      <c r="I12" s="64">
        <f>SUM(I13:I16)</f>
        <v>245034.47</v>
      </c>
      <c r="J12" s="64">
        <f t="shared" ref="J12:K12" si="6">SUM(J13:J16)</f>
        <v>5050</v>
      </c>
      <c r="K12" s="64">
        <f t="shared" si="6"/>
        <v>5050</v>
      </c>
    </row>
    <row r="13" spans="1:11" ht="15.75" thickBot="1">
      <c r="A13" s="10">
        <v>210</v>
      </c>
      <c r="B13" s="12"/>
      <c r="C13" s="13" t="s">
        <v>12</v>
      </c>
      <c r="D13" s="99"/>
      <c r="E13" s="15">
        <v>3893</v>
      </c>
      <c r="F13" s="15">
        <v>2080</v>
      </c>
      <c r="G13" s="15">
        <v>3700</v>
      </c>
      <c r="H13" s="15">
        <v>2060</v>
      </c>
      <c r="I13" s="115">
        <v>2000</v>
      </c>
      <c r="J13" s="67">
        <v>3000</v>
      </c>
      <c r="K13" s="67">
        <v>3000</v>
      </c>
    </row>
    <row r="14" spans="1:11" ht="15.75" thickBot="1">
      <c r="A14" s="10">
        <v>220</v>
      </c>
      <c r="B14" s="12"/>
      <c r="C14" s="13" t="s">
        <v>13</v>
      </c>
      <c r="D14" s="99"/>
      <c r="E14" s="15">
        <v>1059</v>
      </c>
      <c r="F14" s="15">
        <v>1276</v>
      </c>
      <c r="G14" s="15">
        <v>1900</v>
      </c>
      <c r="H14" s="15">
        <v>2000</v>
      </c>
      <c r="I14" s="67">
        <v>1900</v>
      </c>
      <c r="J14" s="67">
        <v>1900</v>
      </c>
      <c r="K14" s="67">
        <v>1900</v>
      </c>
    </row>
    <row r="15" spans="1:11" ht="15.75" thickBot="1">
      <c r="A15" s="10">
        <v>240</v>
      </c>
      <c r="B15" s="12"/>
      <c r="C15" s="13" t="s">
        <v>14</v>
      </c>
      <c r="D15" s="99"/>
      <c r="E15" s="15">
        <v>329</v>
      </c>
      <c r="F15" s="15">
        <v>34</v>
      </c>
      <c r="G15" s="15">
        <v>100</v>
      </c>
      <c r="H15" s="15">
        <v>15</v>
      </c>
      <c r="I15" s="67">
        <v>100</v>
      </c>
      <c r="J15" s="67">
        <v>100</v>
      </c>
      <c r="K15" s="67">
        <v>100</v>
      </c>
    </row>
    <row r="16" spans="1:11" ht="15.75" thickBot="1">
      <c r="A16" s="10">
        <v>290</v>
      </c>
      <c r="B16" s="12"/>
      <c r="C16" s="13" t="s">
        <v>15</v>
      </c>
      <c r="D16" s="99"/>
      <c r="E16" s="15">
        <v>871</v>
      </c>
      <c r="F16" s="15">
        <v>364</v>
      </c>
      <c r="G16" s="15">
        <v>0</v>
      </c>
      <c r="H16" s="15">
        <v>10</v>
      </c>
      <c r="I16" s="116">
        <v>241034.47</v>
      </c>
      <c r="J16" s="86">
        <v>50</v>
      </c>
      <c r="K16" s="86">
        <v>50</v>
      </c>
    </row>
    <row r="17" spans="1:13" ht="15.75" thickBot="1">
      <c r="A17" s="17">
        <v>300</v>
      </c>
      <c r="B17" s="9"/>
      <c r="C17" s="9" t="s">
        <v>16</v>
      </c>
      <c r="D17" s="98"/>
      <c r="E17" s="64">
        <f>SUM(E18:E20)</f>
        <v>68111</v>
      </c>
      <c r="F17" s="64">
        <f t="shared" ref="F17" si="7">SUM(F18:F20)</f>
        <v>75998</v>
      </c>
      <c r="G17" s="64">
        <v>70000</v>
      </c>
      <c r="H17" s="64">
        <f>SUM(H18:H20)</f>
        <v>128500</v>
      </c>
      <c r="I17" s="64">
        <f>SUM(I18:I20)</f>
        <v>110000</v>
      </c>
      <c r="J17" s="64">
        <f t="shared" ref="J17:K17" si="8">SUM(J18:J20)</f>
        <v>70000</v>
      </c>
      <c r="K17" s="64">
        <f t="shared" si="8"/>
        <v>70000</v>
      </c>
    </row>
    <row r="18" spans="1:13" ht="15.75" thickBot="1">
      <c r="A18" s="10"/>
      <c r="B18" s="18"/>
      <c r="C18" s="13" t="s">
        <v>106</v>
      </c>
      <c r="D18" s="99"/>
      <c r="E18" s="15">
        <v>18561</v>
      </c>
      <c r="F18" s="15">
        <v>15362</v>
      </c>
      <c r="G18" s="15">
        <v>10000</v>
      </c>
      <c r="H18" s="15">
        <v>68500</v>
      </c>
      <c r="I18" s="115">
        <v>50000</v>
      </c>
      <c r="J18" s="67">
        <v>10000</v>
      </c>
      <c r="K18" s="67">
        <v>10000</v>
      </c>
    </row>
    <row r="19" spans="1:13" ht="15.75" thickBot="1">
      <c r="A19" s="19"/>
      <c r="B19" s="18">
        <v>312012</v>
      </c>
      <c r="C19" s="13" t="s">
        <v>17</v>
      </c>
      <c r="D19" s="99"/>
      <c r="E19" s="21">
        <v>49550</v>
      </c>
      <c r="F19" s="21">
        <v>60024</v>
      </c>
      <c r="G19" s="21">
        <v>60000</v>
      </c>
      <c r="H19" s="21">
        <v>60000</v>
      </c>
      <c r="I19" s="67">
        <v>60000</v>
      </c>
      <c r="J19" s="67">
        <v>60000</v>
      </c>
      <c r="K19" s="67">
        <v>60000</v>
      </c>
    </row>
    <row r="20" spans="1:13" ht="15.75" thickBot="1">
      <c r="A20" s="10">
        <v>331</v>
      </c>
      <c r="B20" s="13"/>
      <c r="C20" s="13" t="s">
        <v>18</v>
      </c>
      <c r="D20" s="99"/>
      <c r="E20" s="21">
        <v>0</v>
      </c>
      <c r="F20" s="95">
        <v>612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</row>
    <row r="21" spans="1:13" ht="15.75" thickBot="1">
      <c r="A21" s="8"/>
      <c r="B21" s="9"/>
      <c r="C21" s="9" t="s">
        <v>19</v>
      </c>
      <c r="D21" s="98"/>
      <c r="E21" s="64">
        <v>0</v>
      </c>
      <c r="F21" s="64">
        <f t="shared" ref="F21" si="9">SUM(F22)</f>
        <v>11938</v>
      </c>
      <c r="G21" s="64">
        <v>20000</v>
      </c>
      <c r="H21" s="64">
        <f>SUM(H22)</f>
        <v>100000</v>
      </c>
      <c r="I21" s="64">
        <v>20000</v>
      </c>
      <c r="J21" s="64">
        <f t="shared" ref="J21:K21" si="10">SUM(J22)</f>
        <v>20000</v>
      </c>
      <c r="K21" s="64">
        <f t="shared" si="10"/>
        <v>20000</v>
      </c>
    </row>
    <row r="22" spans="1:13" ht="15.75" thickBot="1">
      <c r="A22" s="10">
        <v>400</v>
      </c>
      <c r="B22" s="13"/>
      <c r="C22" s="13" t="s">
        <v>20</v>
      </c>
      <c r="D22" s="99"/>
      <c r="E22" s="16"/>
      <c r="F22" s="15">
        <v>11938</v>
      </c>
      <c r="G22" s="15">
        <v>20000</v>
      </c>
      <c r="H22" s="15">
        <v>100000</v>
      </c>
      <c r="I22" s="67">
        <v>20000</v>
      </c>
      <c r="J22" s="67">
        <v>20000</v>
      </c>
      <c r="K22" s="67">
        <v>20000</v>
      </c>
    </row>
    <row r="23" spans="1:13" ht="15.75" thickBot="1">
      <c r="A23" s="8"/>
      <c r="B23" s="9"/>
      <c r="C23" s="9" t="s">
        <v>21</v>
      </c>
      <c r="D23" s="98"/>
      <c r="E23" s="64">
        <f>SUM(E24:E26)</f>
        <v>55956</v>
      </c>
      <c r="F23" s="64">
        <f t="shared" ref="F23" si="11">SUM(F24:F26)</f>
        <v>0</v>
      </c>
      <c r="G23" s="64">
        <v>130000</v>
      </c>
      <c r="H23" s="64">
        <f>SUM(H24:H26)</f>
        <v>38000</v>
      </c>
      <c r="I23" s="64">
        <f>SUM(I24:I26)</f>
        <v>0</v>
      </c>
      <c r="J23" s="64">
        <f t="shared" ref="J23:K23" si="12">SUM(J24:J26)</f>
        <v>0</v>
      </c>
      <c r="K23" s="64">
        <f t="shared" si="12"/>
        <v>0</v>
      </c>
    </row>
    <row r="24" spans="1:13" ht="15.75" thickBot="1">
      <c r="A24" s="10">
        <v>230</v>
      </c>
      <c r="B24" s="12"/>
      <c r="C24" s="13" t="s">
        <v>22</v>
      </c>
      <c r="D24" s="99"/>
      <c r="E24" s="16">
        <v>267</v>
      </c>
      <c r="F24" s="15">
        <v>0</v>
      </c>
      <c r="G24" s="15">
        <v>0</v>
      </c>
      <c r="H24" s="85">
        <v>0</v>
      </c>
      <c r="I24" s="79">
        <v>0</v>
      </c>
      <c r="J24" s="79">
        <v>0</v>
      </c>
      <c r="K24" s="79">
        <v>0</v>
      </c>
    </row>
    <row r="25" spans="1:13" ht="15.75" thickBot="1">
      <c r="A25" s="10">
        <v>300</v>
      </c>
      <c r="B25" s="12"/>
      <c r="C25" s="13" t="s">
        <v>23</v>
      </c>
      <c r="D25" s="99"/>
      <c r="E25" s="114">
        <v>18800</v>
      </c>
      <c r="F25" s="15">
        <v>0</v>
      </c>
      <c r="G25" s="15">
        <v>130000</v>
      </c>
      <c r="H25" s="85">
        <v>0</v>
      </c>
      <c r="I25" s="117">
        <v>0</v>
      </c>
      <c r="J25" s="86">
        <v>0</v>
      </c>
      <c r="K25" s="86">
        <v>0</v>
      </c>
    </row>
    <row r="26" spans="1:13" ht="15.75" thickBot="1">
      <c r="A26" s="10">
        <v>332</v>
      </c>
      <c r="B26" s="11"/>
      <c r="C26" s="13" t="s">
        <v>18</v>
      </c>
      <c r="D26" s="100"/>
      <c r="E26" s="95">
        <v>36889</v>
      </c>
      <c r="F26" s="62">
        <v>0</v>
      </c>
      <c r="G26" s="62">
        <v>0</v>
      </c>
      <c r="H26" s="87">
        <v>38000</v>
      </c>
      <c r="I26" s="79">
        <v>0</v>
      </c>
      <c r="J26" s="79">
        <v>0</v>
      </c>
      <c r="K26" s="79">
        <v>0</v>
      </c>
    </row>
    <row r="27" spans="1:13" ht="15.75" thickBot="1">
      <c r="A27" s="88"/>
      <c r="B27" s="89"/>
      <c r="C27" s="90" t="s">
        <v>24</v>
      </c>
      <c r="D27" s="101"/>
      <c r="E27" s="91">
        <v>0</v>
      </c>
      <c r="F27" s="92">
        <v>20659</v>
      </c>
      <c r="G27" s="92">
        <v>0</v>
      </c>
      <c r="H27" s="93">
        <v>15000</v>
      </c>
      <c r="I27" s="94">
        <v>14500</v>
      </c>
      <c r="J27" s="94">
        <v>14500</v>
      </c>
      <c r="K27" s="94">
        <v>14500</v>
      </c>
    </row>
    <row r="28" spans="1:13" ht="16.5" thickBot="1">
      <c r="A28" s="22" t="s">
        <v>25</v>
      </c>
      <c r="B28" s="23"/>
      <c r="C28" s="23"/>
      <c r="D28" s="102"/>
      <c r="E28" s="68">
        <v>293881</v>
      </c>
      <c r="F28" s="68">
        <f>SUM(F29,F76,F87)</f>
        <v>326856</v>
      </c>
      <c r="G28" s="68">
        <f>SUM(G29,G76,G87)</f>
        <v>489000</v>
      </c>
      <c r="H28" s="68">
        <f>SUM(H29,H76,H87)</f>
        <v>529990</v>
      </c>
      <c r="I28" s="68">
        <f>SUM(I29,I76,I87)</f>
        <v>635047.57000000007</v>
      </c>
      <c r="J28" s="68">
        <f>SUM(J29,J76,J87)</f>
        <v>373350</v>
      </c>
      <c r="K28" s="68">
        <f>SUM(K29+K76+K87)</f>
        <v>373350</v>
      </c>
    </row>
    <row r="29" spans="1:13" ht="15.75" thickBot="1">
      <c r="A29" s="24"/>
      <c r="B29" s="25"/>
      <c r="C29" s="25" t="s">
        <v>26</v>
      </c>
      <c r="D29" s="103"/>
      <c r="E29" s="69">
        <v>124072</v>
      </c>
      <c r="F29" s="69">
        <f>SUM(F30+F40+F42+F45+F48+F50+F52+F54+F58+F64+F67+F70+F72+F74)</f>
        <v>169210</v>
      </c>
      <c r="G29" s="69">
        <v>214000</v>
      </c>
      <c r="H29" s="69">
        <v>189990</v>
      </c>
      <c r="I29" s="69">
        <f>SUM(I30,I40,I42,I45,I48,I50,I52,I54,I58,I60,I64,I67,I70,I72,I74)</f>
        <v>245547.57</v>
      </c>
      <c r="J29" s="69">
        <f>SUM(J30+J40+J42+J45+J48+J50+J52+J54+J58+J64+J67+J70+J72+J74)</f>
        <v>213850</v>
      </c>
      <c r="K29" s="69">
        <f>SUM(K30+K40+K42+K45+K48+K50+K52+K54+K58+K64+K67+K70+K72+K74)</f>
        <v>213850</v>
      </c>
    </row>
    <row r="30" spans="1:13" ht="15.75" thickBot="1">
      <c r="A30" s="24"/>
      <c r="B30" s="25"/>
      <c r="C30" s="25" t="s">
        <v>27</v>
      </c>
      <c r="D30" s="103" t="s">
        <v>88</v>
      </c>
      <c r="E30" s="69">
        <v>72361</v>
      </c>
      <c r="F30" s="69">
        <f t="shared" ref="F30" si="13">SUM(F31:F39)</f>
        <v>110400</v>
      </c>
      <c r="G30" s="69">
        <f>SUM(G31:G39)</f>
        <v>135250</v>
      </c>
      <c r="H30" s="69">
        <v>143300</v>
      </c>
      <c r="I30" s="69">
        <f>SUM(I31:I39)</f>
        <v>157150</v>
      </c>
      <c r="J30" s="69">
        <f t="shared" ref="J30" si="14">SUM(J31:J39)</f>
        <v>137150</v>
      </c>
      <c r="K30" s="69">
        <f>SUM(K31:K39)</f>
        <v>137150</v>
      </c>
      <c r="M30" s="63"/>
    </row>
    <row r="31" spans="1:13" ht="15.75" thickBot="1">
      <c r="A31" s="29">
        <v>610</v>
      </c>
      <c r="B31" s="31"/>
      <c r="C31" s="31" t="s">
        <v>28</v>
      </c>
      <c r="D31" s="99"/>
      <c r="E31" s="15">
        <v>23112</v>
      </c>
      <c r="F31" s="15">
        <v>53087</v>
      </c>
      <c r="G31" s="15">
        <v>62000</v>
      </c>
      <c r="H31" s="15">
        <v>60000</v>
      </c>
      <c r="I31" s="67">
        <v>64000</v>
      </c>
      <c r="J31" s="67">
        <v>64000</v>
      </c>
      <c r="K31" s="67">
        <v>64000</v>
      </c>
    </row>
    <row r="32" spans="1:13" ht="15.75" thickBot="1">
      <c r="A32" s="29">
        <v>620</v>
      </c>
      <c r="B32" s="31"/>
      <c r="C32" s="31" t="s">
        <v>29</v>
      </c>
      <c r="D32" s="99"/>
      <c r="E32" s="15">
        <v>10329</v>
      </c>
      <c r="F32" s="15">
        <v>19088</v>
      </c>
      <c r="G32" s="15">
        <v>22150</v>
      </c>
      <c r="H32" s="15">
        <v>21000</v>
      </c>
      <c r="I32" s="67">
        <v>22200</v>
      </c>
      <c r="J32" s="67">
        <v>22200</v>
      </c>
      <c r="K32" s="67">
        <v>22200</v>
      </c>
    </row>
    <row r="33" spans="1:11" ht="15.75" thickBot="1">
      <c r="A33" s="29">
        <v>631</v>
      </c>
      <c r="B33" s="32"/>
      <c r="C33" s="31" t="s">
        <v>30</v>
      </c>
      <c r="D33" s="99"/>
      <c r="E33" s="15">
        <v>1023</v>
      </c>
      <c r="F33" s="15">
        <v>183</v>
      </c>
      <c r="G33" s="15">
        <v>500</v>
      </c>
      <c r="H33" s="15">
        <v>200</v>
      </c>
      <c r="I33" s="67">
        <v>500</v>
      </c>
      <c r="J33" s="67">
        <v>500</v>
      </c>
      <c r="K33" s="67">
        <v>500</v>
      </c>
    </row>
    <row r="34" spans="1:11" ht="15.75" thickBot="1">
      <c r="A34" s="29">
        <v>632</v>
      </c>
      <c r="B34" s="32"/>
      <c r="C34" s="31" t="s">
        <v>31</v>
      </c>
      <c r="D34" s="99"/>
      <c r="E34" s="15">
        <v>9791</v>
      </c>
      <c r="F34" s="15">
        <v>6852</v>
      </c>
      <c r="G34" s="15">
        <v>8500</v>
      </c>
      <c r="H34" s="15">
        <v>7000</v>
      </c>
      <c r="I34" s="67">
        <v>7500</v>
      </c>
      <c r="J34" s="67">
        <v>7500</v>
      </c>
      <c r="K34" s="67">
        <v>7500</v>
      </c>
    </row>
    <row r="35" spans="1:11" ht="15.75" thickBot="1">
      <c r="A35" s="29">
        <v>633</v>
      </c>
      <c r="B35" s="32"/>
      <c r="C35" s="31" t="s">
        <v>32</v>
      </c>
      <c r="D35" s="99"/>
      <c r="E35" s="15">
        <v>3628</v>
      </c>
      <c r="F35" s="15">
        <v>4107</v>
      </c>
      <c r="G35" s="15">
        <v>7200</v>
      </c>
      <c r="H35" s="15">
        <v>5000</v>
      </c>
      <c r="I35" s="115">
        <v>27700</v>
      </c>
      <c r="J35" s="67">
        <v>7700</v>
      </c>
      <c r="K35" s="67">
        <v>7700</v>
      </c>
    </row>
    <row r="36" spans="1:11" ht="15.75" thickBot="1">
      <c r="A36" s="29">
        <v>634</v>
      </c>
      <c r="B36" s="32"/>
      <c r="C36" s="31" t="s">
        <v>33</v>
      </c>
      <c r="D36" s="99"/>
      <c r="E36" s="15">
        <v>3141</v>
      </c>
      <c r="F36" s="15">
        <v>3392</v>
      </c>
      <c r="G36" s="15">
        <v>6000</v>
      </c>
      <c r="H36" s="15">
        <v>5000</v>
      </c>
      <c r="I36" s="67">
        <v>5000</v>
      </c>
      <c r="J36" s="67">
        <v>5000</v>
      </c>
      <c r="K36" s="67">
        <v>5000</v>
      </c>
    </row>
    <row r="37" spans="1:11" ht="15.75" thickBot="1">
      <c r="A37" s="29">
        <v>635</v>
      </c>
      <c r="B37" s="32"/>
      <c r="C37" s="31" t="s">
        <v>34</v>
      </c>
      <c r="D37" s="99"/>
      <c r="E37" s="15">
        <v>1063</v>
      </c>
      <c r="F37" s="15">
        <v>5127</v>
      </c>
      <c r="G37" s="15">
        <v>6500</v>
      </c>
      <c r="H37" s="15">
        <v>25000</v>
      </c>
      <c r="I37" s="67">
        <v>10000</v>
      </c>
      <c r="J37" s="67">
        <v>10000</v>
      </c>
      <c r="K37" s="67">
        <v>10000</v>
      </c>
    </row>
    <row r="38" spans="1:11" ht="15.75" thickBot="1">
      <c r="A38" s="29">
        <v>637</v>
      </c>
      <c r="B38" s="32"/>
      <c r="C38" s="31" t="s">
        <v>35</v>
      </c>
      <c r="D38" s="99"/>
      <c r="E38" s="15">
        <v>20044</v>
      </c>
      <c r="F38" s="15">
        <v>18408</v>
      </c>
      <c r="G38" s="15">
        <v>21900</v>
      </c>
      <c r="H38" s="15">
        <v>20000</v>
      </c>
      <c r="I38" s="67">
        <v>20000</v>
      </c>
      <c r="J38" s="67">
        <v>20000</v>
      </c>
      <c r="K38" s="67">
        <v>20000</v>
      </c>
    </row>
    <row r="39" spans="1:11" ht="15.75" thickBot="1">
      <c r="A39" s="29">
        <v>642</v>
      </c>
      <c r="B39" s="32"/>
      <c r="C39" s="31" t="s">
        <v>36</v>
      </c>
      <c r="D39" s="99"/>
      <c r="E39" s="15">
        <v>230</v>
      </c>
      <c r="F39" s="15">
        <v>156</v>
      </c>
      <c r="G39" s="15">
        <v>500</v>
      </c>
      <c r="H39" s="15">
        <v>100</v>
      </c>
      <c r="I39" s="67">
        <v>250</v>
      </c>
      <c r="J39" s="67">
        <v>250</v>
      </c>
      <c r="K39" s="67">
        <v>250</v>
      </c>
    </row>
    <row r="40" spans="1:11" ht="15.75" thickBot="1">
      <c r="A40" s="24"/>
      <c r="B40" s="25"/>
      <c r="C40" s="25" t="s">
        <v>37</v>
      </c>
      <c r="D40" s="103" t="s">
        <v>109</v>
      </c>
      <c r="E40" s="69">
        <v>530</v>
      </c>
      <c r="F40" s="69">
        <f t="shared" ref="F40:J40" si="15">SUM(F41)</f>
        <v>1428</v>
      </c>
      <c r="G40" s="69">
        <v>600</v>
      </c>
      <c r="H40" s="69">
        <f>SUM(H41)</f>
        <v>5870</v>
      </c>
      <c r="I40" s="69">
        <f>SUM(I41)</f>
        <v>3000</v>
      </c>
      <c r="J40" s="69">
        <f t="shared" si="15"/>
        <v>500</v>
      </c>
      <c r="K40" s="69">
        <f>SUM(K41)</f>
        <v>500</v>
      </c>
    </row>
    <row r="41" spans="1:11" ht="15.75" thickBot="1">
      <c r="A41" s="29">
        <v>630</v>
      </c>
      <c r="B41" s="31"/>
      <c r="C41" s="31" t="s">
        <v>105</v>
      </c>
      <c r="D41" s="99"/>
      <c r="E41" s="36">
        <v>530</v>
      </c>
      <c r="F41" s="36">
        <v>1428</v>
      </c>
      <c r="G41" s="36">
        <v>600</v>
      </c>
      <c r="H41" s="36">
        <v>5870</v>
      </c>
      <c r="I41" s="118">
        <v>3000</v>
      </c>
      <c r="J41" s="70">
        <v>500</v>
      </c>
      <c r="K41" s="70">
        <v>500</v>
      </c>
    </row>
    <row r="42" spans="1:11" ht="15.75" thickBot="1">
      <c r="A42" s="33"/>
      <c r="B42" s="37"/>
      <c r="C42" s="111" t="s">
        <v>38</v>
      </c>
      <c r="D42" s="103" t="s">
        <v>108</v>
      </c>
      <c r="E42" s="68">
        <v>0</v>
      </c>
      <c r="F42" s="68">
        <f>SUM(F43:F44)</f>
        <v>0</v>
      </c>
      <c r="G42" s="68">
        <v>150</v>
      </c>
      <c r="H42" s="68">
        <f>SUM(H43:H44)</f>
        <v>870</v>
      </c>
      <c r="I42" s="68">
        <f>SUM(I43:I44)</f>
        <v>150</v>
      </c>
      <c r="J42" s="68">
        <f>SUM(J43:J44)</f>
        <v>150</v>
      </c>
      <c r="K42" s="68">
        <f>SUM(K43:K44)</f>
        <v>150</v>
      </c>
    </row>
    <row r="43" spans="1:11" ht="15.75" thickBot="1">
      <c r="A43" s="29">
        <v>630</v>
      </c>
      <c r="B43" s="31"/>
      <c r="C43" s="31" t="s">
        <v>32</v>
      </c>
      <c r="D43" s="99"/>
      <c r="E43" s="36">
        <v>0</v>
      </c>
      <c r="F43" s="36">
        <v>0</v>
      </c>
      <c r="G43" s="36">
        <v>100</v>
      </c>
      <c r="H43" s="36">
        <v>870</v>
      </c>
      <c r="I43" s="70">
        <v>100</v>
      </c>
      <c r="J43" s="70">
        <v>100</v>
      </c>
      <c r="K43" s="70">
        <v>100</v>
      </c>
    </row>
    <row r="44" spans="1:11" ht="15.75" thickBot="1">
      <c r="A44" s="29">
        <v>642</v>
      </c>
      <c r="B44" s="31"/>
      <c r="C44" s="31" t="s">
        <v>39</v>
      </c>
      <c r="D44" s="99"/>
      <c r="E44" s="36">
        <v>0</v>
      </c>
      <c r="F44" s="36">
        <v>0</v>
      </c>
      <c r="G44" s="36">
        <v>50</v>
      </c>
      <c r="H44" s="36">
        <v>0</v>
      </c>
      <c r="I44" s="70">
        <v>50</v>
      </c>
      <c r="J44" s="70">
        <v>50</v>
      </c>
      <c r="K44" s="70">
        <v>50</v>
      </c>
    </row>
    <row r="45" spans="1:11" ht="15.75" thickBot="1">
      <c r="A45" s="24"/>
      <c r="B45" s="25"/>
      <c r="C45" s="25" t="s">
        <v>40</v>
      </c>
      <c r="D45" s="103" t="s">
        <v>92</v>
      </c>
      <c r="E45" s="69">
        <v>200</v>
      </c>
      <c r="F45" s="69">
        <f t="shared" ref="F45" si="16">SUM(F46:F47)</f>
        <v>1767</v>
      </c>
      <c r="G45" s="69">
        <v>1000</v>
      </c>
      <c r="H45" s="69">
        <v>1800</v>
      </c>
      <c r="I45" s="69">
        <f>SUM(I46:I47)</f>
        <v>1800</v>
      </c>
      <c r="J45" s="69">
        <f t="shared" ref="J45" si="17">SUM(J46:J47)</f>
        <v>1800</v>
      </c>
      <c r="K45" s="69">
        <f>SUM(K46:K47)</f>
        <v>1800</v>
      </c>
    </row>
    <row r="46" spans="1:11" ht="15.75" thickBot="1">
      <c r="A46" s="29">
        <v>630</v>
      </c>
      <c r="B46" s="31"/>
      <c r="C46" s="31" t="s">
        <v>41</v>
      </c>
      <c r="D46" s="99"/>
      <c r="E46" s="36">
        <v>200</v>
      </c>
      <c r="F46" s="36">
        <v>1767</v>
      </c>
      <c r="G46" s="36">
        <v>850</v>
      </c>
      <c r="H46" s="36">
        <v>1800</v>
      </c>
      <c r="I46" s="70">
        <v>1800</v>
      </c>
      <c r="J46" s="70">
        <v>1800</v>
      </c>
      <c r="K46" s="70">
        <v>1800</v>
      </c>
    </row>
    <row r="47" spans="1:11" ht="15.75" thickBot="1">
      <c r="A47" s="40">
        <v>640</v>
      </c>
      <c r="B47" s="31"/>
      <c r="C47" s="31" t="s">
        <v>39</v>
      </c>
      <c r="D47" s="99"/>
      <c r="E47" s="36">
        <v>0</v>
      </c>
      <c r="F47" s="36">
        <v>0</v>
      </c>
      <c r="G47" s="36">
        <v>150</v>
      </c>
      <c r="H47" s="36">
        <v>0</v>
      </c>
      <c r="I47" s="70">
        <v>0</v>
      </c>
      <c r="J47" s="70">
        <v>0</v>
      </c>
      <c r="K47" s="70">
        <v>0</v>
      </c>
    </row>
    <row r="48" spans="1:11" ht="15.75" thickBot="1">
      <c r="A48" s="41"/>
      <c r="B48" s="37"/>
      <c r="C48" s="111" t="s">
        <v>93</v>
      </c>
      <c r="D48" s="103" t="s">
        <v>94</v>
      </c>
      <c r="E48" s="68">
        <v>595</v>
      </c>
      <c r="F48" s="68">
        <f t="shared" ref="F48:J48" si="18">SUM(F49)</f>
        <v>408</v>
      </c>
      <c r="G48" s="68">
        <v>6050</v>
      </c>
      <c r="H48" s="68">
        <f>SUM(H49)</f>
        <v>200</v>
      </c>
      <c r="I48" s="68">
        <f>SUM(I49)</f>
        <v>6050</v>
      </c>
      <c r="J48" s="68">
        <f t="shared" si="18"/>
        <v>6050</v>
      </c>
      <c r="K48" s="68">
        <f>SUM(K49)</f>
        <v>6050</v>
      </c>
    </row>
    <row r="49" spans="1:11" ht="15.75" thickBot="1">
      <c r="A49" s="40">
        <v>630</v>
      </c>
      <c r="B49" s="31"/>
      <c r="C49" s="31" t="s">
        <v>42</v>
      </c>
      <c r="D49" s="99"/>
      <c r="E49" s="21">
        <v>595</v>
      </c>
      <c r="F49" s="21">
        <v>408</v>
      </c>
      <c r="G49" s="21">
        <v>6050</v>
      </c>
      <c r="H49" s="21">
        <v>200</v>
      </c>
      <c r="I49" s="70">
        <v>6050</v>
      </c>
      <c r="J49" s="70">
        <v>6050</v>
      </c>
      <c r="K49" s="70">
        <v>6050</v>
      </c>
    </row>
    <row r="50" spans="1:11" ht="15.75" thickBot="1">
      <c r="A50" s="121"/>
      <c r="B50" s="122"/>
      <c r="C50" s="25" t="s">
        <v>43</v>
      </c>
      <c r="D50" s="103" t="s">
        <v>95</v>
      </c>
      <c r="E50" s="69">
        <v>6791</v>
      </c>
      <c r="F50" s="69">
        <f t="shared" ref="F50:J50" si="19">SUM(F51)</f>
        <v>4475</v>
      </c>
      <c r="G50" s="69">
        <v>5800</v>
      </c>
      <c r="H50" s="69">
        <f>SUM(H51)</f>
        <v>5800</v>
      </c>
      <c r="I50" s="69">
        <f>SUM(I51)</f>
        <v>5800</v>
      </c>
      <c r="J50" s="69">
        <f t="shared" si="19"/>
        <v>5800</v>
      </c>
      <c r="K50" s="69">
        <f>SUM(K51)</f>
        <v>5800</v>
      </c>
    </row>
    <row r="51" spans="1:11" ht="15.75" thickBot="1">
      <c r="A51" s="29">
        <v>630</v>
      </c>
      <c r="B51" s="31"/>
      <c r="C51" s="31" t="s">
        <v>42</v>
      </c>
      <c r="D51" s="99"/>
      <c r="E51" s="21">
        <v>6791</v>
      </c>
      <c r="F51" s="21">
        <v>4475</v>
      </c>
      <c r="G51" s="21">
        <v>5800</v>
      </c>
      <c r="H51" s="21">
        <v>5800</v>
      </c>
      <c r="I51" s="70">
        <v>5800</v>
      </c>
      <c r="J51" s="70">
        <v>5800</v>
      </c>
      <c r="K51" s="70">
        <v>5800</v>
      </c>
    </row>
    <row r="52" spans="1:11" ht="15.75" thickBot="1">
      <c r="A52" s="33"/>
      <c r="B52" s="37"/>
      <c r="C52" s="111" t="s">
        <v>44</v>
      </c>
      <c r="D52" s="103" t="s">
        <v>104</v>
      </c>
      <c r="E52" s="68">
        <v>2029</v>
      </c>
      <c r="F52" s="68">
        <f t="shared" ref="F52:J52" si="20">SUM(F53)</f>
        <v>577</v>
      </c>
      <c r="G52" s="68">
        <v>4500</v>
      </c>
      <c r="H52" s="68">
        <f>SUM(H53)</f>
        <v>4500</v>
      </c>
      <c r="I52" s="68">
        <f>SUM(I53)</f>
        <v>4500</v>
      </c>
      <c r="J52" s="68">
        <f t="shared" si="20"/>
        <v>4500</v>
      </c>
      <c r="K52" s="68">
        <f>SUM(K53)</f>
        <v>4500</v>
      </c>
    </row>
    <row r="53" spans="1:11" ht="15.75" thickBot="1">
      <c r="A53" s="29">
        <v>630</v>
      </c>
      <c r="B53" s="31"/>
      <c r="C53" s="31" t="s">
        <v>42</v>
      </c>
      <c r="D53" s="99"/>
      <c r="E53" s="21">
        <v>2029</v>
      </c>
      <c r="F53" s="21">
        <v>577</v>
      </c>
      <c r="G53" s="21">
        <v>4500</v>
      </c>
      <c r="H53" s="21">
        <v>4500</v>
      </c>
      <c r="I53" s="70">
        <v>4500</v>
      </c>
      <c r="J53" s="70">
        <v>4500</v>
      </c>
      <c r="K53" s="70">
        <v>4500</v>
      </c>
    </row>
    <row r="54" spans="1:11" ht="15.75" thickBot="1">
      <c r="A54" s="24"/>
      <c r="B54" s="25"/>
      <c r="C54" s="25" t="s">
        <v>45</v>
      </c>
      <c r="D54" s="103" t="s">
        <v>89</v>
      </c>
      <c r="E54" s="69">
        <v>28272</v>
      </c>
      <c r="F54" s="69">
        <f t="shared" ref="F54" si="21">SUM(F55:F57)</f>
        <v>34362</v>
      </c>
      <c r="G54" s="69">
        <v>36250</v>
      </c>
      <c r="H54" s="69">
        <f>SUM(H55:H57)</f>
        <v>20150</v>
      </c>
      <c r="I54" s="69">
        <f>SUM(I55:I57)</f>
        <v>34000</v>
      </c>
      <c r="J54" s="69">
        <f t="shared" ref="J54" si="22">SUM(J55:J57)</f>
        <v>34000</v>
      </c>
      <c r="K54" s="69">
        <f>SUM(K55:K57)</f>
        <v>34000</v>
      </c>
    </row>
    <row r="55" spans="1:11" ht="15.75" thickBot="1">
      <c r="A55" s="29">
        <v>610</v>
      </c>
      <c r="B55" s="31"/>
      <c r="C55" s="31" t="s">
        <v>46</v>
      </c>
      <c r="D55" s="99"/>
      <c r="E55" s="21">
        <v>15798</v>
      </c>
      <c r="F55" s="21">
        <v>19764</v>
      </c>
      <c r="G55" s="21">
        <v>14000</v>
      </c>
      <c r="H55" s="21">
        <v>7500</v>
      </c>
      <c r="I55" s="70">
        <v>15000</v>
      </c>
      <c r="J55" s="70">
        <v>15000</v>
      </c>
      <c r="K55" s="70">
        <v>15000</v>
      </c>
    </row>
    <row r="56" spans="1:11" ht="15.75" thickBot="1">
      <c r="A56" s="29">
        <v>620</v>
      </c>
      <c r="B56" s="31"/>
      <c r="C56" s="31" t="s">
        <v>47</v>
      </c>
      <c r="D56" s="99"/>
      <c r="E56" s="21">
        <v>5622</v>
      </c>
      <c r="F56" s="21">
        <v>7168</v>
      </c>
      <c r="G56" s="21">
        <v>5100</v>
      </c>
      <c r="H56" s="21">
        <v>2650</v>
      </c>
      <c r="I56" s="70">
        <v>5500</v>
      </c>
      <c r="J56" s="70">
        <v>5500</v>
      </c>
      <c r="K56" s="70">
        <v>5500</v>
      </c>
    </row>
    <row r="57" spans="1:11" ht="15.75" thickBot="1">
      <c r="A57" s="29">
        <v>630</v>
      </c>
      <c r="B57" s="32"/>
      <c r="C57" s="31" t="s">
        <v>42</v>
      </c>
      <c r="D57" s="99"/>
      <c r="E57" s="21">
        <v>6852</v>
      </c>
      <c r="F57" s="21">
        <v>7430</v>
      </c>
      <c r="G57" s="21">
        <v>17150</v>
      </c>
      <c r="H57" s="21">
        <v>10000</v>
      </c>
      <c r="I57" s="70">
        <v>13500</v>
      </c>
      <c r="J57" s="70">
        <v>13500</v>
      </c>
      <c r="K57" s="70">
        <v>13500</v>
      </c>
    </row>
    <row r="58" spans="1:11" ht="15.75" thickBot="1">
      <c r="A58" s="24"/>
      <c r="B58" s="25"/>
      <c r="C58" s="25" t="s">
        <v>48</v>
      </c>
      <c r="D58" s="103" t="s">
        <v>97</v>
      </c>
      <c r="E58" s="69">
        <v>4403</v>
      </c>
      <c r="F58" s="69">
        <f t="shared" ref="F58:J58" si="23">SUM(F59)</f>
        <v>3187</v>
      </c>
      <c r="G58" s="69">
        <v>6000</v>
      </c>
      <c r="H58" s="69">
        <f>SUM(H59)</f>
        <v>6000</v>
      </c>
      <c r="I58" s="69">
        <f>SUM(I59)</f>
        <v>5500</v>
      </c>
      <c r="J58" s="69">
        <f t="shared" si="23"/>
        <v>5500</v>
      </c>
      <c r="K58" s="69">
        <f>SUM(K59)</f>
        <v>5500</v>
      </c>
    </row>
    <row r="59" spans="1:11" ht="15.75" thickBot="1">
      <c r="A59" s="29">
        <v>630</v>
      </c>
      <c r="B59" s="31"/>
      <c r="C59" s="31" t="s">
        <v>42</v>
      </c>
      <c r="D59" s="99"/>
      <c r="E59" s="21">
        <v>4403</v>
      </c>
      <c r="F59" s="21">
        <v>3187</v>
      </c>
      <c r="G59" s="21">
        <v>6000</v>
      </c>
      <c r="H59" s="21">
        <v>6000</v>
      </c>
      <c r="I59" s="70">
        <v>5500</v>
      </c>
      <c r="J59" s="70">
        <v>5500</v>
      </c>
      <c r="K59" s="70">
        <v>5500</v>
      </c>
    </row>
    <row r="60" spans="1:11" ht="15.75" thickBot="1">
      <c r="A60" s="142"/>
      <c r="B60" s="37"/>
      <c r="C60" s="145" t="s">
        <v>111</v>
      </c>
      <c r="D60" s="103" t="s">
        <v>110</v>
      </c>
      <c r="E60" s="143">
        <v>0</v>
      </c>
      <c r="F60" s="143">
        <v>0</v>
      </c>
      <c r="G60" s="143">
        <v>0</v>
      </c>
      <c r="H60" s="143">
        <v>0</v>
      </c>
      <c r="I60" s="144">
        <f>SUM(I61:I63)</f>
        <v>9197.57</v>
      </c>
      <c r="J60" s="144">
        <v>0</v>
      </c>
      <c r="K60" s="144">
        <v>0</v>
      </c>
    </row>
    <row r="61" spans="1:11" ht="15.75" thickBot="1">
      <c r="A61" s="29">
        <v>610</v>
      </c>
      <c r="B61" s="31"/>
      <c r="C61" s="31" t="s">
        <v>46</v>
      </c>
      <c r="D61" s="99"/>
      <c r="E61" s="21">
        <v>0</v>
      </c>
      <c r="F61" s="21">
        <v>0</v>
      </c>
      <c r="G61" s="21">
        <v>0</v>
      </c>
      <c r="H61" s="21">
        <v>0</v>
      </c>
      <c r="I61" s="118">
        <v>471.57</v>
      </c>
      <c r="J61" s="70">
        <v>0</v>
      </c>
      <c r="K61" s="70">
        <v>0</v>
      </c>
    </row>
    <row r="62" spans="1:11" ht="15.75" thickBot="1">
      <c r="A62" s="29">
        <v>620</v>
      </c>
      <c r="B62" s="31"/>
      <c r="C62" s="31" t="s">
        <v>47</v>
      </c>
      <c r="D62" s="99"/>
      <c r="E62" s="21">
        <v>0</v>
      </c>
      <c r="F62" s="21">
        <v>0</v>
      </c>
      <c r="G62" s="21">
        <v>0</v>
      </c>
      <c r="H62" s="21">
        <v>0</v>
      </c>
      <c r="I62" s="118">
        <v>1373</v>
      </c>
      <c r="J62" s="70">
        <v>0</v>
      </c>
      <c r="K62" s="70">
        <v>0</v>
      </c>
    </row>
    <row r="63" spans="1:11" ht="15.75" thickBot="1">
      <c r="A63" s="29">
        <v>630</v>
      </c>
      <c r="B63" s="31"/>
      <c r="C63" s="31" t="s">
        <v>42</v>
      </c>
      <c r="D63" s="99"/>
      <c r="E63" s="21">
        <v>0</v>
      </c>
      <c r="F63" s="21">
        <v>0</v>
      </c>
      <c r="G63" s="21">
        <v>0</v>
      </c>
      <c r="H63" s="21">
        <v>0</v>
      </c>
      <c r="I63" s="118">
        <v>7353</v>
      </c>
      <c r="J63" s="70">
        <v>0</v>
      </c>
      <c r="K63" s="70">
        <v>0</v>
      </c>
    </row>
    <row r="64" spans="1:11" ht="15.75" thickBot="1">
      <c r="A64" s="24"/>
      <c r="B64" s="25"/>
      <c r="C64" s="25" t="s">
        <v>49</v>
      </c>
      <c r="D64" s="103" t="s">
        <v>90</v>
      </c>
      <c r="E64" s="69">
        <v>697</v>
      </c>
      <c r="F64" s="69">
        <f t="shared" ref="F64" si="24">SUM(F65:F66)</f>
        <v>1048</v>
      </c>
      <c r="G64" s="69">
        <v>1400</v>
      </c>
      <c r="H64" s="69">
        <f>SUM(H65:H66)</f>
        <v>600</v>
      </c>
      <c r="I64" s="69">
        <f>SUM(I65:I66)</f>
        <v>1400</v>
      </c>
      <c r="J64" s="69">
        <f t="shared" ref="J64" si="25">SUM(J65:J66)</f>
        <v>1400</v>
      </c>
      <c r="K64" s="69">
        <f>SUM(K65:K66)</f>
        <v>1400</v>
      </c>
    </row>
    <row r="65" spans="1:11" ht="15.75" thickBot="1">
      <c r="A65" s="29">
        <v>630</v>
      </c>
      <c r="B65" s="32"/>
      <c r="C65" s="31" t="s">
        <v>42</v>
      </c>
      <c r="D65" s="99"/>
      <c r="E65" s="21">
        <v>97</v>
      </c>
      <c r="F65" s="21">
        <v>348</v>
      </c>
      <c r="G65" s="21">
        <v>400</v>
      </c>
      <c r="H65" s="21">
        <v>200</v>
      </c>
      <c r="I65" s="70">
        <v>400</v>
      </c>
      <c r="J65" s="70">
        <v>400</v>
      </c>
      <c r="K65" s="70">
        <v>400</v>
      </c>
    </row>
    <row r="66" spans="1:11" ht="15.75" thickBot="1">
      <c r="A66" s="29">
        <v>642</v>
      </c>
      <c r="B66" s="32"/>
      <c r="C66" s="31" t="s">
        <v>39</v>
      </c>
      <c r="D66" s="99"/>
      <c r="E66" s="21">
        <v>600</v>
      </c>
      <c r="F66" s="21">
        <v>700</v>
      </c>
      <c r="G66" s="21">
        <v>1000</v>
      </c>
      <c r="H66" s="21">
        <v>400</v>
      </c>
      <c r="I66" s="70">
        <v>1000</v>
      </c>
      <c r="J66" s="70">
        <v>1000</v>
      </c>
      <c r="K66" s="70">
        <v>1000</v>
      </c>
    </row>
    <row r="67" spans="1:11" ht="15.75" thickBot="1">
      <c r="A67" s="41"/>
      <c r="B67" s="34"/>
      <c r="C67" s="111" t="s">
        <v>50</v>
      </c>
      <c r="D67" s="103" t="s">
        <v>91</v>
      </c>
      <c r="E67" s="68">
        <v>6119</v>
      </c>
      <c r="F67" s="68">
        <v>10478</v>
      </c>
      <c r="G67" s="68">
        <v>11000</v>
      </c>
      <c r="H67" s="68">
        <f>SUM(H68:H69)</f>
        <v>500</v>
      </c>
      <c r="I67" s="68">
        <f>SUM(I68:I69)</f>
        <v>11000</v>
      </c>
      <c r="J67" s="68">
        <f t="shared" ref="J67" si="26">SUM(J68:J69)</f>
        <v>11000</v>
      </c>
      <c r="K67" s="68">
        <f>SUM(K68:K69)</f>
        <v>11000</v>
      </c>
    </row>
    <row r="68" spans="1:11" ht="15.75" thickBot="1">
      <c r="A68" s="40">
        <v>630</v>
      </c>
      <c r="B68" s="32"/>
      <c r="C68" s="31" t="s">
        <v>42</v>
      </c>
      <c r="D68" s="99"/>
      <c r="E68" s="21">
        <v>5119</v>
      </c>
      <c r="F68" s="21">
        <v>9478</v>
      </c>
      <c r="G68" s="21">
        <v>10000</v>
      </c>
      <c r="H68" s="21">
        <v>0</v>
      </c>
      <c r="I68" s="70">
        <v>10000</v>
      </c>
      <c r="J68" s="70">
        <v>10000</v>
      </c>
      <c r="K68" s="70">
        <v>10000</v>
      </c>
    </row>
    <row r="69" spans="1:11" ht="15.75" thickBot="1">
      <c r="A69" s="40">
        <v>642</v>
      </c>
      <c r="B69" s="32"/>
      <c r="C69" s="31" t="s">
        <v>39</v>
      </c>
      <c r="D69" s="99"/>
      <c r="E69" s="21">
        <v>1000</v>
      </c>
      <c r="F69" s="21">
        <v>1000</v>
      </c>
      <c r="G69" s="21">
        <v>1000</v>
      </c>
      <c r="H69" s="21">
        <v>500</v>
      </c>
      <c r="I69" s="70">
        <v>1000</v>
      </c>
      <c r="J69" s="70">
        <v>1000</v>
      </c>
      <c r="K69" s="70">
        <v>1000</v>
      </c>
    </row>
    <row r="70" spans="1:11" ht="15.75" thickBot="1">
      <c r="A70" s="42"/>
      <c r="B70" s="25"/>
      <c r="C70" s="25" t="s">
        <v>51</v>
      </c>
      <c r="D70" s="103" t="s">
        <v>98</v>
      </c>
      <c r="E70" s="69">
        <v>0</v>
      </c>
      <c r="F70" s="69">
        <f t="shared" ref="F70:J70" si="27">SUM(F71)</f>
        <v>85</v>
      </c>
      <c r="G70" s="69">
        <v>2000</v>
      </c>
      <c r="H70" s="69">
        <v>0</v>
      </c>
      <c r="I70" s="69">
        <f>SUM(I71)</f>
        <v>2000</v>
      </c>
      <c r="J70" s="69">
        <f t="shared" si="27"/>
        <v>2000</v>
      </c>
      <c r="K70" s="69">
        <f>SUM(K71)</f>
        <v>2000</v>
      </c>
    </row>
    <row r="71" spans="1:11" ht="15.75" thickBot="1">
      <c r="A71" s="29">
        <v>630</v>
      </c>
      <c r="B71" s="31"/>
      <c r="C71" s="31" t="s">
        <v>42</v>
      </c>
      <c r="D71" s="99"/>
      <c r="E71" s="21">
        <v>0</v>
      </c>
      <c r="F71" s="21">
        <v>85</v>
      </c>
      <c r="G71" s="21">
        <v>2000</v>
      </c>
      <c r="H71" s="21">
        <v>0</v>
      </c>
      <c r="I71" s="70">
        <v>2000</v>
      </c>
      <c r="J71" s="70">
        <v>2000</v>
      </c>
      <c r="K71" s="70">
        <v>2000</v>
      </c>
    </row>
    <row r="72" spans="1:11" ht="15.75" thickBot="1">
      <c r="A72" s="24"/>
      <c r="B72" s="25"/>
      <c r="C72" s="25" t="s">
        <v>52</v>
      </c>
      <c r="D72" s="103" t="s">
        <v>53</v>
      </c>
      <c r="E72" s="69">
        <v>1839</v>
      </c>
      <c r="F72" s="69">
        <f t="shared" ref="F72:J72" si="28">SUM(F73)</f>
        <v>923</v>
      </c>
      <c r="G72" s="69">
        <v>2500</v>
      </c>
      <c r="H72" s="69">
        <v>0</v>
      </c>
      <c r="I72" s="69">
        <f>SUM(I73)</f>
        <v>2500</v>
      </c>
      <c r="J72" s="69">
        <f t="shared" si="28"/>
        <v>2500</v>
      </c>
      <c r="K72" s="69">
        <f>SUM(K73)</f>
        <v>2500</v>
      </c>
    </row>
    <row r="73" spans="1:11" ht="15.75" thickBot="1">
      <c r="A73" s="29">
        <v>630</v>
      </c>
      <c r="B73" s="31"/>
      <c r="C73" s="31" t="s">
        <v>42</v>
      </c>
      <c r="D73" s="99"/>
      <c r="E73" s="21">
        <v>1839</v>
      </c>
      <c r="F73" s="21">
        <v>923</v>
      </c>
      <c r="G73" s="21">
        <v>2500</v>
      </c>
      <c r="H73" s="21">
        <v>0</v>
      </c>
      <c r="I73" s="70">
        <v>2500</v>
      </c>
      <c r="J73" s="70">
        <v>2500</v>
      </c>
      <c r="K73" s="70">
        <v>2500</v>
      </c>
    </row>
    <row r="74" spans="1:11" ht="15.75" thickBot="1">
      <c r="A74" s="24"/>
      <c r="B74" s="25"/>
      <c r="C74" s="25" t="s">
        <v>54</v>
      </c>
      <c r="D74" s="103" t="s">
        <v>99</v>
      </c>
      <c r="E74" s="69">
        <v>236</v>
      </c>
      <c r="F74" s="69">
        <f t="shared" ref="F74:J74" si="29">SUM(F75)</f>
        <v>72</v>
      </c>
      <c r="G74" s="69">
        <v>1500</v>
      </c>
      <c r="H74" s="69">
        <v>400</v>
      </c>
      <c r="I74" s="69">
        <f>SUM(I75)</f>
        <v>1500</v>
      </c>
      <c r="J74" s="69">
        <f t="shared" si="29"/>
        <v>1500</v>
      </c>
      <c r="K74" s="69">
        <f>SUM(K75)</f>
        <v>1500</v>
      </c>
    </row>
    <row r="75" spans="1:11" ht="15.75" thickBot="1">
      <c r="A75" s="29">
        <v>642</v>
      </c>
      <c r="B75" s="31"/>
      <c r="C75" s="31" t="s">
        <v>55</v>
      </c>
      <c r="D75" s="99"/>
      <c r="E75" s="21">
        <v>236</v>
      </c>
      <c r="F75" s="21">
        <v>72</v>
      </c>
      <c r="G75" s="21">
        <v>1500</v>
      </c>
      <c r="H75" s="21">
        <v>400</v>
      </c>
      <c r="I75" s="70">
        <v>1500</v>
      </c>
      <c r="J75" s="70">
        <v>1500</v>
      </c>
      <c r="K75" s="70">
        <v>1500</v>
      </c>
    </row>
    <row r="76" spans="1:11" ht="15.75" thickBot="1">
      <c r="A76" s="24"/>
      <c r="B76" s="25"/>
      <c r="C76" s="25" t="s">
        <v>56</v>
      </c>
      <c r="D76" s="103"/>
      <c r="E76" s="26">
        <v>63632</v>
      </c>
      <c r="F76" s="27">
        <v>30738</v>
      </c>
      <c r="G76" s="27">
        <v>150000</v>
      </c>
      <c r="H76" s="27">
        <f>SUM(H77,H81,H83)</f>
        <v>200000</v>
      </c>
      <c r="I76" s="69">
        <f>SUM(I77,I81,I83)</f>
        <v>250000</v>
      </c>
      <c r="J76" s="69">
        <v>20000</v>
      </c>
      <c r="K76" s="69">
        <f>SUM(K77+K81+K83)</f>
        <v>20000</v>
      </c>
    </row>
    <row r="77" spans="1:11" ht="15.75" thickBot="1">
      <c r="A77" s="29">
        <v>700</v>
      </c>
      <c r="B77" s="32"/>
      <c r="C77" s="32" t="s">
        <v>57</v>
      </c>
      <c r="D77" s="99" t="s">
        <v>88</v>
      </c>
      <c r="E77" s="84">
        <f>SUM(E78:E80)</f>
        <v>63632</v>
      </c>
      <c r="F77" s="84">
        <v>18649</v>
      </c>
      <c r="G77" s="84">
        <v>150000</v>
      </c>
      <c r="H77" s="84">
        <f>SUM(H78:H80)</f>
        <v>200000</v>
      </c>
      <c r="I77" s="148">
        <f>SUM(I78:I80)</f>
        <v>250000</v>
      </c>
      <c r="J77" s="84">
        <f t="shared" ref="J77" si="30">SUM(J78:J80)</f>
        <v>0</v>
      </c>
      <c r="K77" s="84">
        <f>SUM(K78:K80)</f>
        <v>0</v>
      </c>
    </row>
    <row r="78" spans="1:11" ht="15.75" thickBot="1">
      <c r="A78" s="44"/>
      <c r="B78" s="32"/>
      <c r="C78" s="31" t="s">
        <v>58</v>
      </c>
      <c r="D78" s="104"/>
      <c r="E78" s="80">
        <v>0</v>
      </c>
      <c r="F78" s="80">
        <v>18649</v>
      </c>
      <c r="G78" s="80">
        <v>0</v>
      </c>
      <c r="H78" s="80">
        <v>0</v>
      </c>
      <c r="I78" s="79">
        <v>0</v>
      </c>
      <c r="J78" s="79">
        <v>0</v>
      </c>
      <c r="K78" s="79">
        <v>0</v>
      </c>
    </row>
    <row r="79" spans="1:11" ht="15.75" thickBot="1">
      <c r="A79" s="44"/>
      <c r="B79" s="32"/>
      <c r="C79" s="31" t="s">
        <v>59</v>
      </c>
      <c r="D79" s="104"/>
      <c r="E79" s="81">
        <v>56732</v>
      </c>
      <c r="F79" s="82">
        <v>0</v>
      </c>
      <c r="G79" s="82">
        <v>150000</v>
      </c>
      <c r="H79" s="82">
        <v>200000</v>
      </c>
      <c r="I79" s="116">
        <v>250000</v>
      </c>
      <c r="J79" s="79">
        <v>0</v>
      </c>
      <c r="K79" s="79">
        <v>0</v>
      </c>
    </row>
    <row r="80" spans="1:11" ht="15.75" thickBot="1">
      <c r="A80" s="44"/>
      <c r="B80" s="32"/>
      <c r="C80" s="45" t="s">
        <v>60</v>
      </c>
      <c r="D80" s="104"/>
      <c r="E80" s="82">
        <v>6900</v>
      </c>
      <c r="F80" s="82">
        <v>0</v>
      </c>
      <c r="G80" s="82">
        <v>0</v>
      </c>
      <c r="H80" s="82">
        <v>0</v>
      </c>
      <c r="I80" s="79">
        <v>0</v>
      </c>
      <c r="J80" s="79">
        <v>0</v>
      </c>
      <c r="K80" s="79">
        <v>0</v>
      </c>
    </row>
    <row r="81" spans="1:13" ht="15.75" thickBot="1">
      <c r="A81" s="29">
        <v>700</v>
      </c>
      <c r="B81" s="32"/>
      <c r="C81" s="32" t="s">
        <v>44</v>
      </c>
      <c r="D81" s="104" t="s">
        <v>96</v>
      </c>
      <c r="E81" s="83">
        <v>0</v>
      </c>
      <c r="F81" s="84">
        <v>0</v>
      </c>
      <c r="G81" s="84">
        <v>0</v>
      </c>
      <c r="H81" s="84">
        <v>0</v>
      </c>
      <c r="I81" s="84">
        <f>SUM(I82)</f>
        <v>0</v>
      </c>
      <c r="J81" s="84">
        <f t="shared" ref="J81" si="31">SUM(J82)</f>
        <v>0</v>
      </c>
      <c r="K81" s="84">
        <f>SUM(K82)</f>
        <v>20000</v>
      </c>
    </row>
    <row r="82" spans="1:13" ht="15.75" thickBot="1">
      <c r="A82" s="44"/>
      <c r="B82" s="32"/>
      <c r="C82" s="45" t="s">
        <v>61</v>
      </c>
      <c r="D82" s="104"/>
      <c r="E82" s="80">
        <v>0</v>
      </c>
      <c r="F82" s="82">
        <v>0</v>
      </c>
      <c r="G82" s="82">
        <v>0</v>
      </c>
      <c r="H82" s="82">
        <v>0</v>
      </c>
      <c r="I82" s="79">
        <v>0</v>
      </c>
      <c r="J82" s="79">
        <v>0</v>
      </c>
      <c r="K82" s="79">
        <v>20000</v>
      </c>
    </row>
    <row r="83" spans="1:13" ht="15.75" thickBot="1">
      <c r="A83" s="29">
        <v>700</v>
      </c>
      <c r="B83" s="32"/>
      <c r="C83" s="32" t="s">
        <v>45</v>
      </c>
      <c r="D83" s="104" t="s">
        <v>89</v>
      </c>
      <c r="E83" s="84">
        <v>0</v>
      </c>
      <c r="F83" s="84">
        <f>SUM(F84:F85)</f>
        <v>12089</v>
      </c>
      <c r="G83" s="84">
        <v>0</v>
      </c>
      <c r="H83" s="84">
        <v>0</v>
      </c>
      <c r="I83" s="84">
        <f>SUM(I84:I85)</f>
        <v>0</v>
      </c>
      <c r="J83" s="84">
        <f t="shared" ref="J83" si="32">SUM(J84:J85)</f>
        <v>20000</v>
      </c>
      <c r="K83" s="84">
        <f>SUM(K84:K85)</f>
        <v>0</v>
      </c>
    </row>
    <row r="84" spans="1:13" ht="15.75" thickBot="1">
      <c r="A84" s="46"/>
      <c r="B84" s="31"/>
      <c r="C84" s="31" t="s">
        <v>62</v>
      </c>
      <c r="D84" s="104"/>
      <c r="E84" s="80">
        <v>0</v>
      </c>
      <c r="F84" s="82">
        <v>8000</v>
      </c>
      <c r="G84" s="82">
        <v>0</v>
      </c>
      <c r="H84" s="82">
        <v>0</v>
      </c>
      <c r="I84" s="79">
        <v>0</v>
      </c>
      <c r="J84" s="79">
        <v>20000</v>
      </c>
      <c r="K84" s="79">
        <v>0</v>
      </c>
    </row>
    <row r="85" spans="1:13" ht="15.75" thickBot="1">
      <c r="A85" s="46"/>
      <c r="B85" s="31"/>
      <c r="C85" s="31" t="s">
        <v>63</v>
      </c>
      <c r="D85" s="104"/>
      <c r="E85" s="80">
        <v>0</v>
      </c>
      <c r="F85" s="82">
        <v>4089</v>
      </c>
      <c r="G85" s="82">
        <v>0</v>
      </c>
      <c r="H85" s="82">
        <v>0</v>
      </c>
      <c r="I85" s="79">
        <v>0</v>
      </c>
      <c r="J85" s="79">
        <v>0</v>
      </c>
      <c r="K85" s="79">
        <v>0</v>
      </c>
    </row>
    <row r="86" spans="1:13" ht="15.75" thickBot="1">
      <c r="A86" s="47"/>
      <c r="B86" s="48"/>
      <c r="C86" s="38" t="s">
        <v>64</v>
      </c>
      <c r="D86" s="103"/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M86" s="112"/>
    </row>
    <row r="87" spans="1:13" ht="15.75" thickBot="1">
      <c r="A87" s="24"/>
      <c r="B87" s="25"/>
      <c r="C87" s="25" t="s">
        <v>65</v>
      </c>
      <c r="D87" s="103"/>
      <c r="E87" s="26">
        <v>106177</v>
      </c>
      <c r="F87" s="27">
        <v>126908</v>
      </c>
      <c r="G87" s="27">
        <v>125000</v>
      </c>
      <c r="H87" s="27">
        <v>140000</v>
      </c>
      <c r="I87" s="69">
        <f>SUM(I89,I95,I99)</f>
        <v>139500</v>
      </c>
      <c r="J87" s="69">
        <f>SUM(J89,J95,J99)</f>
        <v>139500</v>
      </c>
      <c r="K87" s="69">
        <f>SUM(K89,K95,K99)</f>
        <v>139500</v>
      </c>
      <c r="M87" s="113"/>
    </row>
    <row r="88" spans="1:13" ht="15.75" thickBot="1">
      <c r="A88" s="49"/>
      <c r="B88" s="51"/>
      <c r="C88" s="51" t="s">
        <v>66</v>
      </c>
      <c r="D88" s="105"/>
      <c r="E88" s="50"/>
      <c r="F88" s="50"/>
      <c r="G88" s="50"/>
      <c r="H88" s="50"/>
      <c r="I88" s="72"/>
      <c r="J88" s="72"/>
      <c r="K88" s="72"/>
    </row>
    <row r="89" spans="1:13" ht="15.75" thickBot="1">
      <c r="A89" s="119" t="s">
        <v>67</v>
      </c>
      <c r="B89" s="120"/>
      <c r="C89" s="32" t="s">
        <v>68</v>
      </c>
      <c r="D89" s="99"/>
      <c r="E89" s="71">
        <v>49550</v>
      </c>
      <c r="F89" s="71">
        <v>66908</v>
      </c>
      <c r="G89" s="71">
        <f>SUM(G90:G94)</f>
        <v>60000</v>
      </c>
      <c r="H89" s="71">
        <f>SUM(H90:H94)</f>
        <v>75000</v>
      </c>
      <c r="I89" s="71">
        <f>SUM(I90:I94)</f>
        <v>74500</v>
      </c>
      <c r="J89" s="71">
        <f t="shared" ref="J89" si="33">SUM(J90:J94)</f>
        <v>74500</v>
      </c>
      <c r="K89" s="71">
        <f>SUM(K90:K94)</f>
        <v>74500</v>
      </c>
    </row>
    <row r="90" spans="1:13" ht="15.75" thickBot="1">
      <c r="A90" s="44"/>
      <c r="B90" s="32"/>
      <c r="C90" s="31" t="s">
        <v>46</v>
      </c>
      <c r="D90" s="99"/>
      <c r="E90" s="21">
        <v>33916</v>
      </c>
      <c r="F90" s="21">
        <v>40163</v>
      </c>
      <c r="G90" s="21">
        <v>39400</v>
      </c>
      <c r="H90" s="21">
        <v>45000</v>
      </c>
      <c r="I90" s="70">
        <v>45000</v>
      </c>
      <c r="J90" s="70">
        <v>45000</v>
      </c>
      <c r="K90" s="70">
        <v>45000</v>
      </c>
    </row>
    <row r="91" spans="1:13" ht="15.75" thickBot="1">
      <c r="A91" s="44"/>
      <c r="B91" s="32"/>
      <c r="C91" s="31" t="s">
        <v>47</v>
      </c>
      <c r="D91" s="99"/>
      <c r="E91" s="21">
        <v>11608</v>
      </c>
      <c r="F91" s="21">
        <v>14036</v>
      </c>
      <c r="G91" s="21">
        <v>13800</v>
      </c>
      <c r="H91" s="21">
        <v>16000</v>
      </c>
      <c r="I91" s="70">
        <v>16000</v>
      </c>
      <c r="J91" s="70">
        <v>16000</v>
      </c>
      <c r="K91" s="70">
        <v>16000</v>
      </c>
    </row>
    <row r="92" spans="1:13" ht="15.75" thickBot="1">
      <c r="A92" s="44"/>
      <c r="B92" s="32"/>
      <c r="C92" s="31" t="s">
        <v>33</v>
      </c>
      <c r="D92" s="99"/>
      <c r="E92" s="21">
        <v>208</v>
      </c>
      <c r="F92" s="21">
        <v>153</v>
      </c>
      <c r="G92" s="21">
        <v>150</v>
      </c>
      <c r="H92" s="21">
        <v>200</v>
      </c>
      <c r="I92" s="70">
        <v>200</v>
      </c>
      <c r="J92" s="70">
        <v>200</v>
      </c>
      <c r="K92" s="70">
        <v>200</v>
      </c>
    </row>
    <row r="93" spans="1:13" ht="15.75" thickBot="1">
      <c r="A93" s="44"/>
      <c r="B93" s="32"/>
      <c r="C93" s="31" t="s">
        <v>42</v>
      </c>
      <c r="D93" s="99"/>
      <c r="E93" s="21">
        <v>3818</v>
      </c>
      <c r="F93" s="21">
        <v>12556</v>
      </c>
      <c r="G93" s="21">
        <v>6350</v>
      </c>
      <c r="H93" s="21">
        <v>13500</v>
      </c>
      <c r="I93" s="70">
        <v>13000</v>
      </c>
      <c r="J93" s="70">
        <v>13000</v>
      </c>
      <c r="K93" s="70">
        <v>13000</v>
      </c>
    </row>
    <row r="94" spans="1:13" ht="15.75" thickBot="1">
      <c r="A94" s="35"/>
      <c r="B94" s="30"/>
      <c r="C94" s="32" t="s">
        <v>69</v>
      </c>
      <c r="D94" s="100"/>
      <c r="E94" s="21">
        <v>0</v>
      </c>
      <c r="F94" s="21">
        <v>0</v>
      </c>
      <c r="G94" s="21">
        <v>300</v>
      </c>
      <c r="H94" s="21">
        <v>300</v>
      </c>
      <c r="I94" s="70">
        <v>300</v>
      </c>
      <c r="J94" s="70">
        <v>300</v>
      </c>
      <c r="K94" s="70">
        <v>300</v>
      </c>
    </row>
    <row r="95" spans="1:13" ht="15.75" thickBot="1">
      <c r="A95" s="52"/>
      <c r="B95" s="52"/>
      <c r="C95" s="53" t="s">
        <v>70</v>
      </c>
      <c r="D95" s="106"/>
      <c r="E95" s="73">
        <v>14946</v>
      </c>
      <c r="F95" s="73">
        <f t="shared" ref="F95" si="34">SUM(F96:F98)</f>
        <v>18390</v>
      </c>
      <c r="G95" s="73">
        <f>SUM(G96:G98)</f>
        <v>18000</v>
      </c>
      <c r="H95" s="73">
        <f>SUM(H96:H98)</f>
        <v>18000</v>
      </c>
      <c r="I95" s="73">
        <f>SUM(I96:I98)</f>
        <v>18000</v>
      </c>
      <c r="J95" s="73">
        <f t="shared" ref="J95" si="35">SUM(J96:J98)</f>
        <v>18000</v>
      </c>
      <c r="K95" s="73">
        <f>SUM(K96:K98)</f>
        <v>18000</v>
      </c>
    </row>
    <row r="96" spans="1:13" ht="15.75" thickBot="1">
      <c r="A96" s="44"/>
      <c r="B96" s="32"/>
      <c r="C96" s="31" t="s">
        <v>46</v>
      </c>
      <c r="D96" s="99"/>
      <c r="E96" s="21">
        <v>10008</v>
      </c>
      <c r="F96" s="21">
        <v>12189</v>
      </c>
      <c r="G96" s="21">
        <v>13000</v>
      </c>
      <c r="H96" s="21">
        <v>13000</v>
      </c>
      <c r="I96" s="70">
        <v>13000</v>
      </c>
      <c r="J96" s="70">
        <v>13000</v>
      </c>
      <c r="K96" s="70">
        <v>13000</v>
      </c>
    </row>
    <row r="97" spans="1:12" ht="15.75" thickBot="1">
      <c r="A97" s="44"/>
      <c r="B97" s="32"/>
      <c r="C97" s="31" t="s">
        <v>47</v>
      </c>
      <c r="D97" s="99"/>
      <c r="E97" s="21">
        <v>3456</v>
      </c>
      <c r="F97" s="21">
        <v>4260</v>
      </c>
      <c r="G97" s="21">
        <v>4500</v>
      </c>
      <c r="H97" s="21">
        <v>4500</v>
      </c>
      <c r="I97" s="70">
        <v>4500</v>
      </c>
      <c r="J97" s="70">
        <v>4500</v>
      </c>
      <c r="K97" s="70">
        <v>4500</v>
      </c>
    </row>
    <row r="98" spans="1:12" ht="15.75" thickBot="1">
      <c r="A98" s="44"/>
      <c r="B98" s="32"/>
      <c r="C98" s="31" t="s">
        <v>42</v>
      </c>
      <c r="D98" s="99"/>
      <c r="E98" s="21">
        <v>1482</v>
      </c>
      <c r="F98" s="21">
        <v>1941</v>
      </c>
      <c r="G98" s="21">
        <v>500</v>
      </c>
      <c r="H98" s="21">
        <v>500</v>
      </c>
      <c r="I98" s="70">
        <v>500</v>
      </c>
      <c r="J98" s="70">
        <v>500</v>
      </c>
      <c r="K98" s="70">
        <v>500</v>
      </c>
    </row>
    <row r="99" spans="1:12" ht="15.75" thickBot="1">
      <c r="A99" s="53"/>
      <c r="B99" s="55"/>
      <c r="C99" s="54" t="s">
        <v>71</v>
      </c>
      <c r="D99" s="106"/>
      <c r="E99" s="73">
        <v>41681</v>
      </c>
      <c r="F99" s="73">
        <f t="shared" ref="F99" si="36">SUM(F100:F103)</f>
        <v>41610</v>
      </c>
      <c r="G99" s="73">
        <f>SUM(G100:G103)</f>
        <v>47000</v>
      </c>
      <c r="H99" s="73">
        <f>SUM(H100:H103)</f>
        <v>47000</v>
      </c>
      <c r="I99" s="73">
        <f>SUM(I100:I103)</f>
        <v>47000</v>
      </c>
      <c r="J99" s="73">
        <f t="shared" ref="J99" si="37">SUM(J100:J103)</f>
        <v>47000</v>
      </c>
      <c r="K99" s="73">
        <f>SUM(K100:K103)</f>
        <v>47000</v>
      </c>
    </row>
    <row r="100" spans="1:12" ht="15.75" thickBot="1">
      <c r="A100" s="44"/>
      <c r="B100" s="31"/>
      <c r="C100" s="31" t="s">
        <v>46</v>
      </c>
      <c r="D100" s="107"/>
      <c r="E100" s="57">
        <v>27805</v>
      </c>
      <c r="F100" s="57">
        <v>28229</v>
      </c>
      <c r="G100" s="57">
        <v>33600</v>
      </c>
      <c r="H100" s="57">
        <v>33600</v>
      </c>
      <c r="I100" s="74">
        <v>33600</v>
      </c>
      <c r="J100" s="74">
        <v>33600</v>
      </c>
      <c r="K100" s="74">
        <v>33600</v>
      </c>
    </row>
    <row r="101" spans="1:12" ht="15.75" thickBot="1">
      <c r="A101" s="44"/>
      <c r="B101" s="31"/>
      <c r="C101" s="31" t="s">
        <v>47</v>
      </c>
      <c r="D101" s="107"/>
      <c r="E101" s="57">
        <v>9426</v>
      </c>
      <c r="F101" s="57">
        <v>9866</v>
      </c>
      <c r="G101" s="57">
        <v>11700</v>
      </c>
      <c r="H101" s="57">
        <v>11700</v>
      </c>
      <c r="I101" s="74">
        <v>11700</v>
      </c>
      <c r="J101" s="74">
        <v>11700</v>
      </c>
      <c r="K101" s="74">
        <v>11700</v>
      </c>
    </row>
    <row r="102" spans="1:12" ht="15.75" thickBot="1">
      <c r="A102" s="44"/>
      <c r="B102" s="31"/>
      <c r="C102" s="31" t="s">
        <v>42</v>
      </c>
      <c r="D102" s="107"/>
      <c r="E102" s="57">
        <v>4450</v>
      </c>
      <c r="F102" s="57">
        <v>3515</v>
      </c>
      <c r="G102" s="57">
        <v>1500</v>
      </c>
      <c r="H102" s="57">
        <v>1500</v>
      </c>
      <c r="I102" s="74">
        <v>1500</v>
      </c>
      <c r="J102" s="74">
        <v>1500</v>
      </c>
      <c r="K102" s="74">
        <v>1500</v>
      </c>
    </row>
    <row r="103" spans="1:12" ht="15.75" thickBot="1">
      <c r="A103" s="44"/>
      <c r="B103" s="32"/>
      <c r="C103" s="32" t="s">
        <v>69</v>
      </c>
      <c r="D103" s="107"/>
      <c r="E103" s="57">
        <v>0</v>
      </c>
      <c r="F103" s="56">
        <v>0</v>
      </c>
      <c r="G103" s="56">
        <v>200</v>
      </c>
      <c r="H103" s="56">
        <v>200</v>
      </c>
      <c r="I103" s="74">
        <v>200</v>
      </c>
      <c r="J103" s="74">
        <v>200</v>
      </c>
      <c r="K103" s="74">
        <v>200</v>
      </c>
    </row>
    <row r="104" spans="1:12" ht="15.75" thickBot="1">
      <c r="A104" s="24"/>
      <c r="B104" s="25"/>
      <c r="C104" s="25" t="s">
        <v>72</v>
      </c>
      <c r="D104" s="103"/>
      <c r="E104" s="28">
        <v>0</v>
      </c>
      <c r="F104" s="28">
        <v>0</v>
      </c>
      <c r="G104" s="28">
        <v>0</v>
      </c>
      <c r="H104" s="28">
        <v>0</v>
      </c>
      <c r="I104" s="69">
        <v>0</v>
      </c>
      <c r="J104" s="69">
        <v>0</v>
      </c>
      <c r="K104" s="69">
        <v>0</v>
      </c>
    </row>
    <row r="105" spans="1:12" ht="15.75" thickBot="1">
      <c r="A105" s="44"/>
      <c r="B105" s="31"/>
      <c r="C105" s="31"/>
      <c r="D105" s="107"/>
      <c r="E105" s="31"/>
      <c r="F105" s="30"/>
      <c r="G105" s="30"/>
      <c r="H105" s="30"/>
      <c r="I105" s="75"/>
      <c r="J105" s="75"/>
      <c r="K105" s="75"/>
    </row>
    <row r="106" spans="1:12" ht="15.75" thickBot="1">
      <c r="A106" s="58"/>
      <c r="B106" s="60"/>
      <c r="C106" s="60" t="s">
        <v>73</v>
      </c>
      <c r="D106" s="108"/>
      <c r="E106" s="60"/>
      <c r="F106" s="59"/>
      <c r="G106" s="59"/>
      <c r="H106" s="59"/>
      <c r="I106" s="76"/>
      <c r="J106" s="76"/>
      <c r="K106" s="76"/>
    </row>
    <row r="107" spans="1:12" ht="15.75" thickBot="1">
      <c r="A107" s="61"/>
      <c r="B107" s="20"/>
      <c r="C107" s="20" t="s">
        <v>74</v>
      </c>
      <c r="D107" s="99"/>
      <c r="E107" s="70">
        <v>307976</v>
      </c>
      <c r="F107" s="70">
        <f t="shared" ref="F107" si="38">SUM(F6)</f>
        <v>354890</v>
      </c>
      <c r="G107" s="70">
        <v>339000</v>
      </c>
      <c r="H107" s="70">
        <v>404385</v>
      </c>
      <c r="I107" s="118">
        <v>623334</v>
      </c>
      <c r="J107" s="70">
        <f t="shared" ref="J107" si="39">SUM(J6)</f>
        <v>353350</v>
      </c>
      <c r="K107" s="70">
        <f>SUM(K6)</f>
        <v>353350</v>
      </c>
    </row>
    <row r="108" spans="1:12" ht="15.75" thickBot="1">
      <c r="A108" s="61"/>
      <c r="B108" s="20"/>
      <c r="C108" s="20" t="s">
        <v>75</v>
      </c>
      <c r="D108" s="99"/>
      <c r="E108" s="70">
        <v>124072</v>
      </c>
      <c r="F108" s="70">
        <f t="shared" ref="F108" si="40">SUM(F29)</f>
        <v>169210</v>
      </c>
      <c r="G108" s="70">
        <v>214000</v>
      </c>
      <c r="H108" s="70">
        <v>189990</v>
      </c>
      <c r="I108" s="118">
        <v>245548</v>
      </c>
      <c r="J108" s="70">
        <f t="shared" ref="J108" si="41">SUM(J29)</f>
        <v>213850</v>
      </c>
      <c r="K108" s="70">
        <f>SUM(K29)</f>
        <v>213850</v>
      </c>
    </row>
    <row r="109" spans="1:12" ht="15.75" thickBot="1">
      <c r="A109" s="61"/>
      <c r="B109" s="20"/>
      <c r="C109" s="20" t="s">
        <v>76</v>
      </c>
      <c r="D109" s="99"/>
      <c r="E109" s="70">
        <v>183904</v>
      </c>
      <c r="F109" s="70">
        <f t="shared" ref="F109" si="42">SUM(F107-F108)</f>
        <v>185680</v>
      </c>
      <c r="G109" s="70">
        <v>125000</v>
      </c>
      <c r="H109" s="70">
        <v>214395</v>
      </c>
      <c r="I109" s="118">
        <v>377786</v>
      </c>
      <c r="J109" s="70">
        <f t="shared" ref="J109" si="43">SUM(J107-J108)</f>
        <v>139500</v>
      </c>
      <c r="K109" s="70">
        <f>SUM(K107-K108)</f>
        <v>139500</v>
      </c>
      <c r="L109" s="63"/>
    </row>
    <row r="110" spans="1:12" ht="15.75" thickBot="1">
      <c r="A110" s="61"/>
      <c r="B110" s="20"/>
      <c r="C110" s="20" t="s">
        <v>77</v>
      </c>
      <c r="D110" s="99"/>
      <c r="E110" s="70">
        <v>55956</v>
      </c>
      <c r="F110" s="70">
        <f t="shared" ref="F110" si="44">SUM(F23)</f>
        <v>0</v>
      </c>
      <c r="G110" s="70">
        <v>130000</v>
      </c>
      <c r="H110" s="70">
        <v>38000</v>
      </c>
      <c r="I110" s="118">
        <v>0</v>
      </c>
      <c r="J110" s="70">
        <f t="shared" ref="J110" si="45">SUM(J23)</f>
        <v>0</v>
      </c>
      <c r="K110" s="70">
        <f>SUM(K23)</f>
        <v>0</v>
      </c>
    </row>
    <row r="111" spans="1:12" ht="15.75" thickBot="1">
      <c r="A111" s="61"/>
      <c r="B111" s="20"/>
      <c r="C111" s="20" t="s">
        <v>78</v>
      </c>
      <c r="D111" s="99"/>
      <c r="E111" s="70">
        <v>63632</v>
      </c>
      <c r="F111" s="70">
        <f t="shared" ref="F111" si="46">SUM(F76)</f>
        <v>30738</v>
      </c>
      <c r="G111" s="70">
        <v>150000</v>
      </c>
      <c r="H111" s="70">
        <v>200000</v>
      </c>
      <c r="I111" s="118">
        <v>250000</v>
      </c>
      <c r="J111" s="70">
        <f t="shared" ref="J111" si="47">SUM(J76)</f>
        <v>20000</v>
      </c>
      <c r="K111" s="70">
        <f>SUM(K76)</f>
        <v>20000</v>
      </c>
    </row>
    <row r="112" spans="1:12" ht="15.75" thickBot="1">
      <c r="A112" s="61"/>
      <c r="B112" s="20"/>
      <c r="C112" s="20" t="s">
        <v>79</v>
      </c>
      <c r="D112" s="99"/>
      <c r="E112" s="70">
        <v>-7676</v>
      </c>
      <c r="F112" s="70">
        <f t="shared" ref="F112" si="48">SUM(F110-F111)</f>
        <v>-30738</v>
      </c>
      <c r="G112" s="70">
        <v>-20000</v>
      </c>
      <c r="H112" s="70">
        <v>-162000</v>
      </c>
      <c r="I112" s="118">
        <v>-250000</v>
      </c>
      <c r="J112" s="70">
        <f t="shared" ref="J112" si="49">SUM(J110-J111)</f>
        <v>-20000</v>
      </c>
      <c r="K112" s="70">
        <f>SUM(K110-K111)</f>
        <v>-20000</v>
      </c>
    </row>
    <row r="113" spans="1:12" ht="15.75" thickBot="1">
      <c r="A113" s="61"/>
      <c r="B113" s="20"/>
      <c r="C113" s="20" t="s">
        <v>80</v>
      </c>
      <c r="D113" s="99"/>
      <c r="E113" s="70">
        <v>106177</v>
      </c>
      <c r="F113" s="70">
        <f t="shared" ref="F113" si="50">SUM(F87)</f>
        <v>126908</v>
      </c>
      <c r="G113" s="70">
        <v>125000</v>
      </c>
      <c r="H113" s="70">
        <v>140000</v>
      </c>
      <c r="I113" s="118">
        <v>139500</v>
      </c>
      <c r="J113" s="70">
        <v>139500</v>
      </c>
      <c r="K113" s="70">
        <v>139500</v>
      </c>
    </row>
    <row r="114" spans="1:12" ht="15.75" thickBot="1">
      <c r="A114" s="61"/>
      <c r="B114" s="43"/>
      <c r="C114" s="43" t="s">
        <v>81</v>
      </c>
      <c r="D114" s="99"/>
      <c r="E114" s="71">
        <v>70051</v>
      </c>
      <c r="F114" s="71">
        <f t="shared" ref="F114" si="51">SUM(F109+F112-F113)</f>
        <v>28034</v>
      </c>
      <c r="G114" s="71">
        <v>-20000</v>
      </c>
      <c r="H114" s="71">
        <v>-87605</v>
      </c>
      <c r="I114" s="147">
        <v>-11714</v>
      </c>
      <c r="J114" s="71">
        <f t="shared" ref="J114" si="52">SUM(J109+J112-J113)</f>
        <v>-20000</v>
      </c>
      <c r="K114" s="71">
        <f>SUM(K109+K112-K113)</f>
        <v>-20000</v>
      </c>
      <c r="L114" s="63"/>
    </row>
    <row r="115" spans="1:12" ht="15.75" thickBot="1">
      <c r="A115" s="61"/>
      <c r="B115" s="20"/>
      <c r="C115" s="20" t="s">
        <v>82</v>
      </c>
      <c r="D115" s="99"/>
      <c r="E115" s="36">
        <v>0</v>
      </c>
      <c r="F115" s="36">
        <v>0</v>
      </c>
      <c r="G115" s="36">
        <v>0</v>
      </c>
      <c r="H115" s="36">
        <v>0</v>
      </c>
      <c r="I115" s="118">
        <v>0</v>
      </c>
      <c r="J115" s="70">
        <v>0</v>
      </c>
      <c r="K115" s="70">
        <v>0</v>
      </c>
    </row>
    <row r="116" spans="1:12" ht="15.75" thickBot="1">
      <c r="A116" s="61"/>
      <c r="B116" s="20"/>
      <c r="C116" s="20" t="s">
        <v>72</v>
      </c>
      <c r="D116" s="99"/>
      <c r="E116" s="36">
        <v>0</v>
      </c>
      <c r="F116" s="36">
        <v>0</v>
      </c>
      <c r="G116" s="36">
        <v>0</v>
      </c>
      <c r="H116" s="36">
        <v>0</v>
      </c>
      <c r="I116" s="118">
        <v>0</v>
      </c>
      <c r="J116" s="70">
        <v>0</v>
      </c>
      <c r="K116" s="70">
        <v>0</v>
      </c>
    </row>
    <row r="117" spans="1:12" ht="15.75" thickBot="1">
      <c r="A117" s="61"/>
      <c r="B117" s="20"/>
      <c r="C117" s="20" t="s">
        <v>20</v>
      </c>
      <c r="D117" s="99"/>
      <c r="E117" s="70">
        <v>0</v>
      </c>
      <c r="F117" s="70">
        <f t="shared" ref="F117" si="53">SUM(F21)</f>
        <v>11938</v>
      </c>
      <c r="G117" s="70">
        <v>20000</v>
      </c>
      <c r="H117" s="70">
        <v>100000</v>
      </c>
      <c r="I117" s="118">
        <v>20000</v>
      </c>
      <c r="J117" s="70">
        <f>SUM(J21)</f>
        <v>20000</v>
      </c>
      <c r="K117" s="70">
        <f>SUM(K21)</f>
        <v>20000</v>
      </c>
    </row>
    <row r="118" spans="1:12" ht="15.75" thickBot="1">
      <c r="A118" s="61"/>
      <c r="B118" s="20"/>
      <c r="C118" s="20" t="s">
        <v>83</v>
      </c>
      <c r="D118" s="99"/>
      <c r="E118" s="21">
        <v>0</v>
      </c>
      <c r="F118" s="36">
        <v>0</v>
      </c>
      <c r="G118" s="36">
        <v>0</v>
      </c>
      <c r="H118" s="36">
        <v>0</v>
      </c>
      <c r="I118" s="118">
        <v>0</v>
      </c>
      <c r="J118" s="70">
        <v>0</v>
      </c>
      <c r="K118" s="70">
        <v>0</v>
      </c>
    </row>
    <row r="119" spans="1:12" ht="15.75" thickBot="1">
      <c r="A119" s="61"/>
      <c r="B119" s="20"/>
      <c r="C119" s="20" t="s">
        <v>84</v>
      </c>
      <c r="D119" s="99"/>
      <c r="E119" s="36">
        <v>0</v>
      </c>
      <c r="F119" s="21">
        <v>11938</v>
      </c>
      <c r="G119" s="21">
        <v>20000</v>
      </c>
      <c r="H119" s="21">
        <v>100000</v>
      </c>
      <c r="I119" s="118">
        <v>20000</v>
      </c>
      <c r="J119" s="70">
        <v>20000</v>
      </c>
      <c r="K119" s="70">
        <v>20000</v>
      </c>
    </row>
    <row r="120" spans="1:12">
      <c r="I120" s="77"/>
      <c r="J120" s="77"/>
      <c r="K120" s="77"/>
    </row>
    <row r="121" spans="1:12">
      <c r="I121" s="77"/>
      <c r="J121" s="77"/>
      <c r="K121" s="77"/>
    </row>
    <row r="122" spans="1:12">
      <c r="D122" s="110" t="s">
        <v>85</v>
      </c>
      <c r="E122" s="78">
        <v>363932</v>
      </c>
      <c r="F122" s="78">
        <v>366828</v>
      </c>
      <c r="G122" s="78">
        <f t="shared" ref="G122" si="54">SUM(G107+G110+G117)</f>
        <v>489000</v>
      </c>
      <c r="H122" s="78">
        <v>542385</v>
      </c>
      <c r="I122" s="146">
        <v>643334</v>
      </c>
      <c r="J122" s="78">
        <v>373350</v>
      </c>
      <c r="K122" s="78">
        <v>373350</v>
      </c>
    </row>
    <row r="123" spans="1:12">
      <c r="D123" s="110" t="s">
        <v>86</v>
      </c>
      <c r="E123" s="78">
        <v>293881</v>
      </c>
      <c r="F123" s="78">
        <v>326856</v>
      </c>
      <c r="G123" s="78">
        <f t="shared" ref="G123" si="55">SUM(G108+G111+G113+G118)</f>
        <v>489000</v>
      </c>
      <c r="H123" s="78">
        <v>529990</v>
      </c>
      <c r="I123" s="146">
        <v>635048</v>
      </c>
      <c r="J123" s="78">
        <v>373350</v>
      </c>
      <c r="K123" s="78">
        <v>373350</v>
      </c>
    </row>
    <row r="124" spans="1:12">
      <c r="D124" s="110" t="s">
        <v>87</v>
      </c>
      <c r="E124" s="78">
        <v>70051</v>
      </c>
      <c r="F124" s="78">
        <v>39972</v>
      </c>
      <c r="G124" s="78">
        <f t="shared" ref="G124:J124" si="56">SUM(G122-G123)</f>
        <v>0</v>
      </c>
      <c r="H124" s="78">
        <f t="shared" si="56"/>
        <v>12395</v>
      </c>
      <c r="I124" s="146">
        <v>8286</v>
      </c>
      <c r="J124" s="78">
        <f t="shared" si="56"/>
        <v>0</v>
      </c>
      <c r="K124" s="78">
        <f>SUM(K122-K123)</f>
        <v>0</v>
      </c>
    </row>
  </sheetData>
  <mergeCells count="13">
    <mergeCell ref="D7:D8"/>
    <mergeCell ref="A1:E1"/>
    <mergeCell ref="A2:C2"/>
    <mergeCell ref="A3:C3"/>
    <mergeCell ref="A4:A5"/>
    <mergeCell ref="B4:B5"/>
    <mergeCell ref="C4:C5"/>
    <mergeCell ref="D4:D5"/>
    <mergeCell ref="A89:B89"/>
    <mergeCell ref="A50:B50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Zatín</dc:creator>
  <cp:lastModifiedBy>Obec Zatín</cp:lastModifiedBy>
  <cp:lastPrinted>2021-11-26T09:38:31Z</cp:lastPrinted>
  <dcterms:created xsi:type="dcterms:W3CDTF">2019-12-12T09:00:33Z</dcterms:created>
  <dcterms:modified xsi:type="dcterms:W3CDTF">2021-11-26T09:39:34Z</dcterms:modified>
</cp:coreProperties>
</file>