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240" windowHeight="11430"/>
  </bookViews>
  <sheets>
    <sheet name="Hárok1" sheetId="1" r:id="rId1"/>
    <sheet name="Hárok2" sheetId="2" r:id="rId2"/>
    <sheet name="Hárok3" sheetId="3" r:id="rId3"/>
  </sheets>
  <calcPr calcId="124519"/>
</workbook>
</file>

<file path=xl/calcChain.xml><?xml version="1.0" encoding="utf-8"?>
<calcChain xmlns="http://schemas.openxmlformats.org/spreadsheetml/2006/main">
  <c r="E17" i="1"/>
  <c r="F113"/>
  <c r="F62"/>
  <c r="I119" l="1"/>
  <c r="I113"/>
  <c r="I77"/>
  <c r="I41"/>
  <c r="I7"/>
  <c r="I12"/>
  <c r="G119" l="1"/>
  <c r="I99"/>
  <c r="I95"/>
  <c r="I89"/>
  <c r="I31"/>
  <c r="I17"/>
  <c r="I6" s="1"/>
  <c r="I107" s="1"/>
  <c r="I21"/>
  <c r="I118" s="1"/>
  <c r="I120" s="1"/>
  <c r="G24"/>
  <c r="G110" s="1"/>
  <c r="G31"/>
  <c r="G41"/>
  <c r="G44"/>
  <c r="G47"/>
  <c r="G50"/>
  <c r="G52"/>
  <c r="G54"/>
  <c r="G56"/>
  <c r="G60"/>
  <c r="G62"/>
  <c r="G64"/>
  <c r="G67"/>
  <c r="G70"/>
  <c r="G72"/>
  <c r="G74"/>
  <c r="G77"/>
  <c r="G81"/>
  <c r="G83"/>
  <c r="I24"/>
  <c r="I110" s="1"/>
  <c r="G17"/>
  <c r="G12"/>
  <c r="G7"/>
  <c r="I87" l="1"/>
  <c r="I114" s="1"/>
  <c r="G6"/>
  <c r="G107" s="1"/>
  <c r="G30"/>
  <c r="G76"/>
  <c r="G111" s="1"/>
  <c r="G112" s="1"/>
  <c r="I122"/>
  <c r="I4"/>
  <c r="G113"/>
  <c r="I83"/>
  <c r="I81"/>
  <c r="I76" s="1"/>
  <c r="I111" s="1"/>
  <c r="I74"/>
  <c r="I72"/>
  <c r="I70"/>
  <c r="I67"/>
  <c r="I64"/>
  <c r="I62"/>
  <c r="I60"/>
  <c r="I56"/>
  <c r="I54"/>
  <c r="I52"/>
  <c r="I50"/>
  <c r="I47"/>
  <c r="I44"/>
  <c r="G99"/>
  <c r="G95"/>
  <c r="G89"/>
  <c r="G87" s="1"/>
  <c r="G114" s="1"/>
  <c r="G29" l="1"/>
  <c r="G108"/>
  <c r="G123" s="1"/>
  <c r="G109"/>
  <c r="I112"/>
  <c r="I30"/>
  <c r="F99"/>
  <c r="F95"/>
  <c r="F89"/>
  <c r="F83"/>
  <c r="F81"/>
  <c r="F77"/>
  <c r="F74"/>
  <c r="F72"/>
  <c r="F70"/>
  <c r="F67"/>
  <c r="F64"/>
  <c r="F60"/>
  <c r="F56"/>
  <c r="F54"/>
  <c r="F52"/>
  <c r="F50"/>
  <c r="F47"/>
  <c r="F44"/>
  <c r="F41"/>
  <c r="F31"/>
  <c r="F30" s="1"/>
  <c r="F108" s="1"/>
  <c r="G21"/>
  <c r="E21"/>
  <c r="E7"/>
  <c r="F24"/>
  <c r="F110" s="1"/>
  <c r="F21"/>
  <c r="F17"/>
  <c r="F12"/>
  <c r="F7"/>
  <c r="E77"/>
  <c r="E76" s="1"/>
  <c r="E29" s="1"/>
  <c r="E123" s="1"/>
  <c r="E41"/>
  <c r="E12"/>
  <c r="E99"/>
  <c r="E95"/>
  <c r="E89"/>
  <c r="E67"/>
  <c r="E64"/>
  <c r="E60"/>
  <c r="E56"/>
  <c r="E54"/>
  <c r="E52"/>
  <c r="E50"/>
  <c r="E44"/>
  <c r="F6" l="1"/>
  <c r="F87"/>
  <c r="F114" s="1"/>
  <c r="G4"/>
  <c r="G118"/>
  <c r="G122" s="1"/>
  <c r="I29"/>
  <c r="I108"/>
  <c r="F76"/>
  <c r="F111" s="1"/>
  <c r="F112" s="1"/>
  <c r="E6"/>
  <c r="E4" s="1"/>
  <c r="E122" s="1"/>
  <c r="E124" s="1"/>
  <c r="F107" l="1"/>
  <c r="F109" s="1"/>
  <c r="F115" s="1"/>
  <c r="F4"/>
  <c r="F122" s="1"/>
  <c r="I109"/>
  <c r="I115" s="1"/>
  <c r="I123"/>
  <c r="I124" s="1"/>
  <c r="F29"/>
  <c r="F123" s="1"/>
  <c r="F124" l="1"/>
</calcChain>
</file>

<file path=xl/sharedStrings.xml><?xml version="1.0" encoding="utf-8"?>
<sst xmlns="http://schemas.openxmlformats.org/spreadsheetml/2006/main" count="195" uniqueCount="130">
  <si>
    <t xml:space="preserve">                                </t>
  </si>
  <si>
    <t>Klasifikácia COFOG</t>
  </si>
  <si>
    <t>PRÍJMY:</t>
  </si>
  <si>
    <t>BEŽNÉ PRÍJMY</t>
  </si>
  <si>
    <t>DAŇOVÉ   PRÍJMY</t>
  </si>
  <si>
    <t>Dane z príjmov a kapitálového majetku</t>
  </si>
  <si>
    <t>Daň z majetku</t>
  </si>
  <si>
    <t>Dane za tovary a služby</t>
  </si>
  <si>
    <t>NEDAŇOVÉ    PRÍJMY</t>
  </si>
  <si>
    <t xml:space="preserve">Príjmy z podnikania a vlastníctva majetku </t>
  </si>
  <si>
    <t>Administratívne a iné poplatky</t>
  </si>
  <si>
    <t>Úroky z dom. úverov, vkladov a pôžičiek</t>
  </si>
  <si>
    <t>Iné nedaňové príjmy</t>
  </si>
  <si>
    <t>GRANTY  A  TRANSFERY</t>
  </si>
  <si>
    <t>Norm. a nenorm. finančné prostriedky pre ZŠ</t>
  </si>
  <si>
    <t>Dotácia od zahran.subjektu</t>
  </si>
  <si>
    <t>Finančné operácie</t>
  </si>
  <si>
    <t>Príjmy z finančných operácií</t>
  </si>
  <si>
    <t>Kapitálové príjmy</t>
  </si>
  <si>
    <t>Príjem z predaja hnut.a nehnut.majetku</t>
  </si>
  <si>
    <t>Kapitálové granty a transfery</t>
  </si>
  <si>
    <t>Vlastný príjem ZŠ</t>
  </si>
  <si>
    <t>VÝDAVKY :</t>
  </si>
  <si>
    <t>BEŽNÉ VÝDAVKY</t>
  </si>
  <si>
    <t>VÝDAVKY VEREJNEJ SPRÁVY</t>
  </si>
  <si>
    <t xml:space="preserve">Mzdy a platy </t>
  </si>
  <si>
    <t xml:space="preserve">Zákonné poistenie </t>
  </si>
  <si>
    <t>Cestovné výdavky</t>
  </si>
  <si>
    <t>Energia, vodné, stočné a komun.</t>
  </si>
  <si>
    <t xml:space="preserve">Materiál a dodávky </t>
  </si>
  <si>
    <t>Dopravné</t>
  </si>
  <si>
    <t>Rutinná a štandar. údržba</t>
  </si>
  <si>
    <t>Služby</t>
  </si>
  <si>
    <t>Príspevky členské</t>
  </si>
  <si>
    <t>VŠEOBECNÉ VEREJNÉ SLUŽBY</t>
  </si>
  <si>
    <t>CIVILNá OBRANA</t>
  </si>
  <si>
    <t>Občianskym nadáciám</t>
  </si>
  <si>
    <t>OCHRANA PRED POŽIARMI</t>
  </si>
  <si>
    <t>Prevádzka strojov</t>
  </si>
  <si>
    <t>Tovary a služby</t>
  </si>
  <si>
    <t>NAKLADANIE S ODPADMI</t>
  </si>
  <si>
    <t>OCHRANA PRIRODY A KRAJINY</t>
  </si>
  <si>
    <t>ROZVOJ OBCÍ</t>
  </si>
  <si>
    <t>Mzdy a platy</t>
  </si>
  <si>
    <t>Zákonné poistenie</t>
  </si>
  <si>
    <t>VEREJNÉ OSVETLENIE a ROZHLAS</t>
  </si>
  <si>
    <t>REKREÁCIA, ŠPORT</t>
  </si>
  <si>
    <t>KULTURNE SLUŽBY</t>
  </si>
  <si>
    <t>NABOŽENSKE A INE SPOL. SLUŽBY</t>
  </si>
  <si>
    <t>STAROBA</t>
  </si>
  <si>
    <t>10.2.0.</t>
  </si>
  <si>
    <t>SOCIALNA POMOC</t>
  </si>
  <si>
    <t>Finančná výpomoc</t>
  </si>
  <si>
    <t>KAPITÁLOVÉ VÝDAVKY</t>
  </si>
  <si>
    <t>Správa Ocú</t>
  </si>
  <si>
    <t>Kancelária Ocú</t>
  </si>
  <si>
    <t>Rekonstrukcia budov</t>
  </si>
  <si>
    <t>Nákup dopravných prostriedkov</t>
  </si>
  <si>
    <t xml:space="preserve">Parkovisko pri cintoríne - výstavba </t>
  </si>
  <si>
    <t>Rekonštrukcia chodníka</t>
  </si>
  <si>
    <t>Rekonštrukcia chodníka v obci</t>
  </si>
  <si>
    <t>VÝDAVKY Z FINANČNÝCH  OPERÁCIÍ</t>
  </si>
  <si>
    <t>ŠKOLY S PRÁVNOU SUBJEKTIVITOU</t>
  </si>
  <si>
    <t>Prenesené kompetencie</t>
  </si>
  <si>
    <t>Normatívne a nenormatívne</t>
  </si>
  <si>
    <t>Základná škola</t>
  </si>
  <si>
    <t>Transfer nemoc</t>
  </si>
  <si>
    <t>Školské jedálne pri ZŠ s MŠ</t>
  </si>
  <si>
    <t>Materská škola - Óvoda</t>
  </si>
  <si>
    <t>Iné mimorozpočtové výdavky</t>
  </si>
  <si>
    <t>REKAPITULÁCIA</t>
  </si>
  <si>
    <t>Bežné príjmy rozpočtu</t>
  </si>
  <si>
    <t>Bežné výdavky rozpočtu</t>
  </si>
  <si>
    <t>Prebytok / schodok / bežného rozpočtu</t>
  </si>
  <si>
    <t>Kapitálové príjmy rozpočtu</t>
  </si>
  <si>
    <t>Kapitálové výdavky rozpočtu</t>
  </si>
  <si>
    <t>Prebytok / schodok / kapitálového rozpočtu</t>
  </si>
  <si>
    <t>Výdavky pre školy s právnou subjektivitou</t>
  </si>
  <si>
    <t>ROZPOČET SPOLU</t>
  </si>
  <si>
    <t>Iné mimorozpočtové príjmy</t>
  </si>
  <si>
    <t>Výdavky z finančných operácií</t>
  </si>
  <si>
    <t>FINANČNÉ OPERÁCIE</t>
  </si>
  <si>
    <t>Príjmy</t>
  </si>
  <si>
    <t>Výdavky</t>
  </si>
  <si>
    <t>HV</t>
  </si>
  <si>
    <t>01.1.1</t>
  </si>
  <si>
    <t>06.2.0</t>
  </si>
  <si>
    <t>08.1.0</t>
  </si>
  <si>
    <t>08.2.0</t>
  </si>
  <si>
    <t>01.6</t>
  </si>
  <si>
    <t>03.2.0</t>
  </si>
  <si>
    <t>CESTNÁ DOPRAVA</t>
  </si>
  <si>
    <t>04.5.1</t>
  </si>
  <si>
    <t>05.1.0</t>
  </si>
  <si>
    <t>05.2.0</t>
  </si>
  <si>
    <t>06.4.0</t>
  </si>
  <si>
    <t>08.4.0</t>
  </si>
  <si>
    <t>10.7</t>
  </si>
  <si>
    <t>05.4.0</t>
  </si>
  <si>
    <t>Výdavky na voľby, SODB</t>
  </si>
  <si>
    <t>Transfery zo štát. rozpočtu, dotácie</t>
  </si>
  <si>
    <t>Plnenie 2020</t>
  </si>
  <si>
    <t>Návratná finančná výpomoc</t>
  </si>
  <si>
    <t>OCHRANA VEREJ. ZDRAVIA</t>
  </si>
  <si>
    <t>07.4.0</t>
  </si>
  <si>
    <t>Vlastné príjmy škôl s právnou subjektivitou</t>
  </si>
  <si>
    <t>Vojnový konflikt na Ukrajine</t>
  </si>
  <si>
    <t>Úprava</t>
  </si>
  <si>
    <t>Plnenie 2021</t>
  </si>
  <si>
    <t>Rozpočet po I. úprave</t>
  </si>
  <si>
    <t>+20000</t>
  </si>
  <si>
    <t>+1000</t>
  </si>
  <si>
    <t>+1100</t>
  </si>
  <si>
    <t>-100</t>
  </si>
  <si>
    <t>-50</t>
  </si>
  <si>
    <t>Návrh na II. úpravu 2022</t>
  </si>
  <si>
    <t>Rozpočet po II. úprave</t>
  </si>
  <si>
    <t>+67000</t>
  </si>
  <si>
    <t>-130000</t>
  </si>
  <si>
    <t>-63000</t>
  </si>
  <si>
    <t>-9500</t>
  </si>
  <si>
    <t>-300</t>
  </si>
  <si>
    <t>+4000</t>
  </si>
  <si>
    <t>+10500</t>
  </si>
  <si>
    <t>+5000</t>
  </si>
  <si>
    <t>+1500</t>
  </si>
  <si>
    <t>+500</t>
  </si>
  <si>
    <t>+2000</t>
  </si>
  <si>
    <t>+3000</t>
  </si>
  <si>
    <t>II. ÚPRAVA ROZPOČTU OBCE Zatín NA ROK 2022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</si>
</sst>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38"/>
      <scheme val="minor"/>
    </font>
    <font>
      <b/>
      <sz val="10"/>
      <color theme="1"/>
      <name val="Arial CE"/>
      <family val="2"/>
      <charset val="238"/>
    </font>
    <font>
      <sz val="8"/>
      <color theme="1"/>
      <name val="Arial CE"/>
      <family val="2"/>
      <charset val="238"/>
    </font>
    <font>
      <b/>
      <sz val="8"/>
      <color theme="1"/>
      <name val="Arial CE"/>
      <family val="2"/>
      <charset val="238"/>
    </font>
    <font>
      <sz val="10"/>
      <color theme="1"/>
      <name val="Arial CE"/>
      <family val="2"/>
      <charset val="238"/>
    </font>
    <font>
      <b/>
      <sz val="7"/>
      <color theme="1"/>
      <name val="Arial CE"/>
      <family val="2"/>
      <charset val="238"/>
    </font>
    <font>
      <b/>
      <sz val="10"/>
      <color rgb="FFFFFFFF"/>
      <name val="Arial CE"/>
      <family val="2"/>
      <charset val="238"/>
    </font>
    <font>
      <b/>
      <sz val="12"/>
      <color rgb="FFFFFFFF"/>
      <name val="Arial CE"/>
      <family val="2"/>
      <charset val="238"/>
    </font>
    <font>
      <b/>
      <sz val="8"/>
      <color rgb="FFFFFFFF"/>
      <name val="Arial CE"/>
      <family val="2"/>
      <charset val="238"/>
    </font>
    <font>
      <sz val="8"/>
      <color rgb="FF000000"/>
      <name val="Arial CE"/>
      <family val="2"/>
      <charset val="238"/>
    </font>
    <font>
      <sz val="12"/>
      <color rgb="FFFFFFFF"/>
      <name val="Arial CE"/>
      <family val="2"/>
      <charset val="238"/>
    </font>
    <font>
      <sz val="8"/>
      <color rgb="FFFFFFFF"/>
      <name val="Arial CE"/>
      <family val="2"/>
      <charset val="238"/>
    </font>
    <font>
      <sz val="8"/>
      <color theme="1"/>
      <name val="Arial"/>
      <family val="2"/>
      <charset val="238"/>
    </font>
    <font>
      <sz val="8"/>
      <color rgb="FFFF0000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b/>
      <sz val="12"/>
      <color theme="1"/>
      <name val="Arial CE"/>
      <family val="2"/>
      <charset val="238"/>
    </font>
    <font>
      <b/>
      <sz val="8"/>
      <color rgb="FFFFFFFF"/>
      <name val="Arial CE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8"/>
      <color rgb="FFFF0000"/>
      <name val="Arial CE"/>
      <family val="2"/>
      <charset val="238"/>
    </font>
    <font>
      <sz val="8"/>
      <color theme="0"/>
      <name val="Arial CE"/>
      <charset val="238"/>
    </font>
    <font>
      <b/>
      <sz val="8"/>
      <name val="Arial CE"/>
      <charset val="238"/>
    </font>
    <font>
      <sz val="8"/>
      <color theme="0"/>
      <name val="Arial CE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F99CC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2" xfId="0" applyFont="1" applyFill="1" applyBorder="1" applyAlignment="1">
      <alignment horizontal="center" wrapText="1"/>
    </xf>
    <xf numFmtId="0" fontId="8" fillId="3" borderId="6" xfId="0" applyFont="1" applyFill="1" applyBorder="1"/>
    <xf numFmtId="0" fontId="8" fillId="3" borderId="7" xfId="0" applyFont="1" applyFill="1" applyBorder="1"/>
    <xf numFmtId="0" fontId="3" fillId="4" borderId="6" xfId="0" applyFont="1" applyFill="1" applyBorder="1" applyAlignment="1">
      <alignment horizontal="right"/>
    </xf>
    <xf numFmtId="0" fontId="0" fillId="4" borderId="7" xfId="0" applyFill="1" applyBorder="1"/>
    <xf numFmtId="0" fontId="3" fillId="4" borderId="7" xfId="0" applyFont="1" applyFill="1" applyBorder="1"/>
    <xf numFmtId="0" fontId="2" fillId="4" borderId="7" xfId="0" applyFont="1" applyFill="1" applyBorder="1"/>
    <xf numFmtId="3" fontId="9" fillId="2" borderId="7" xfId="0" applyNumberFormat="1" applyFont="1" applyFill="1" applyBorder="1" applyAlignment="1">
      <alignment horizontal="right"/>
    </xf>
    <xf numFmtId="0" fontId="8" fillId="3" borderId="6" xfId="0" applyFont="1" applyFill="1" applyBorder="1" applyAlignment="1">
      <alignment horizontal="right"/>
    </xf>
    <xf numFmtId="0" fontId="2" fillId="4" borderId="7" xfId="0" applyFont="1" applyFill="1" applyBorder="1" applyAlignment="1">
      <alignment horizontal="right"/>
    </xf>
    <xf numFmtId="0" fontId="3" fillId="4" borderId="6" xfId="0" applyFont="1" applyFill="1" applyBorder="1"/>
    <xf numFmtId="0" fontId="2" fillId="2" borderId="7" xfId="0" applyFont="1" applyFill="1" applyBorder="1"/>
    <xf numFmtId="3" fontId="2" fillId="2" borderId="7" xfId="0" applyNumberFormat="1" applyFont="1" applyFill="1" applyBorder="1" applyAlignment="1">
      <alignment horizontal="right"/>
    </xf>
    <xf numFmtId="0" fontId="7" fillId="5" borderId="6" xfId="0" applyFont="1" applyFill="1" applyBorder="1"/>
    <xf numFmtId="0" fontId="10" fillId="5" borderId="7" xfId="0" applyFont="1" applyFill="1" applyBorder="1"/>
    <xf numFmtId="0" fontId="8" fillId="5" borderId="6" xfId="0" applyFont="1" applyFill="1" applyBorder="1"/>
    <xf numFmtId="0" fontId="8" fillId="5" borderId="7" xfId="0" applyFont="1" applyFill="1" applyBorder="1"/>
    <xf numFmtId="3" fontId="8" fillId="5" borderId="7" xfId="0" applyNumberFormat="1" applyFont="1" applyFill="1" applyBorder="1" applyAlignment="1">
      <alignment horizontal="right"/>
    </xf>
    <xf numFmtId="0" fontId="8" fillId="5" borderId="7" xfId="0" applyFont="1" applyFill="1" applyBorder="1" applyAlignment="1">
      <alignment horizontal="right"/>
    </xf>
    <xf numFmtId="0" fontId="3" fillId="6" borderId="6" xfId="0" applyFont="1" applyFill="1" applyBorder="1" applyAlignment="1">
      <alignment horizontal="right"/>
    </xf>
    <xf numFmtId="0" fontId="0" fillId="6" borderId="7" xfId="0" applyFill="1" applyBorder="1"/>
    <xf numFmtId="0" fontId="2" fillId="6" borderId="7" xfId="0" applyFont="1" applyFill="1" applyBorder="1"/>
    <xf numFmtId="0" fontId="3" fillId="6" borderId="7" xfId="0" applyFont="1" applyFill="1" applyBorder="1"/>
    <xf numFmtId="0" fontId="3" fillId="5" borderId="6" xfId="0" applyFont="1" applyFill="1" applyBorder="1"/>
    <xf numFmtId="0" fontId="3" fillId="5" borderId="7" xfId="0" applyFont="1" applyFill="1" applyBorder="1"/>
    <xf numFmtId="0" fontId="0" fillId="6" borderId="6" xfId="0" applyFill="1" applyBorder="1"/>
    <xf numFmtId="0" fontId="2" fillId="2" borderId="7" xfId="0" applyFont="1" applyFill="1" applyBorder="1" applyAlignment="1">
      <alignment horizontal="right"/>
    </xf>
    <xf numFmtId="0" fontId="2" fillId="5" borderId="7" xfId="0" applyFont="1" applyFill="1" applyBorder="1"/>
    <xf numFmtId="0" fontId="11" fillId="5" borderId="7" xfId="0" applyFont="1" applyFill="1" applyBorder="1"/>
    <xf numFmtId="0" fontId="11" fillId="5" borderId="7" xfId="0" applyFont="1" applyFill="1" applyBorder="1" applyAlignment="1">
      <alignment horizontal="right"/>
    </xf>
    <xf numFmtId="0" fontId="3" fillId="6" borderId="5" xfId="0" applyFont="1" applyFill="1" applyBorder="1" applyAlignment="1">
      <alignment horizontal="right"/>
    </xf>
    <xf numFmtId="0" fontId="3" fillId="5" borderId="5" xfId="0" applyFont="1" applyFill="1" applyBorder="1"/>
    <xf numFmtId="0" fontId="8" fillId="5" borderId="5" xfId="0" applyFont="1" applyFill="1" applyBorder="1"/>
    <xf numFmtId="0" fontId="3" fillId="2" borderId="7" xfId="0" applyFont="1" applyFill="1" applyBorder="1"/>
    <xf numFmtId="0" fontId="3" fillId="6" borderId="6" xfId="0" applyFont="1" applyFill="1" applyBorder="1"/>
    <xf numFmtId="0" fontId="12" fillId="6" borderId="7" xfId="0" applyFont="1" applyFill="1" applyBorder="1"/>
    <xf numFmtId="0" fontId="2" fillId="6" borderId="6" xfId="0" applyFont="1" applyFill="1" applyBorder="1"/>
    <xf numFmtId="0" fontId="13" fillId="5" borderId="6" xfId="0" applyFont="1" applyFill="1" applyBorder="1"/>
    <xf numFmtId="0" fontId="13" fillId="5" borderId="7" xfId="0" applyFont="1" applyFill="1" applyBorder="1"/>
    <xf numFmtId="0" fontId="3" fillId="7" borderId="6" xfId="0" applyFont="1" applyFill="1" applyBorder="1"/>
    <xf numFmtId="0" fontId="0" fillId="7" borderId="7" xfId="0" applyFill="1" applyBorder="1"/>
    <xf numFmtId="0" fontId="3" fillId="7" borderId="7" xfId="0" applyFont="1" applyFill="1" applyBorder="1"/>
    <xf numFmtId="0" fontId="3" fillId="8" borderId="5" xfId="0" applyFont="1" applyFill="1" applyBorder="1"/>
    <xf numFmtId="0" fontId="3" fillId="8" borderId="6" xfId="0" applyFont="1" applyFill="1" applyBorder="1"/>
    <xf numFmtId="0" fontId="3" fillId="8" borderId="7" xfId="0" applyFont="1" applyFill="1" applyBorder="1"/>
    <xf numFmtId="0" fontId="2" fillId="8" borderId="7" xfId="0" applyFont="1" applyFill="1" applyBorder="1"/>
    <xf numFmtId="0" fontId="2" fillId="6" borderId="7" xfId="0" applyFont="1" applyFill="1" applyBorder="1" applyAlignment="1">
      <alignment horizontal="right"/>
    </xf>
    <xf numFmtId="3" fontId="2" fillId="6" borderId="7" xfId="0" applyNumberFormat="1" applyFont="1" applyFill="1" applyBorder="1" applyAlignment="1">
      <alignment horizontal="right"/>
    </xf>
    <xf numFmtId="0" fontId="8" fillId="9" borderId="6" xfId="0" applyFont="1" applyFill="1" applyBorder="1"/>
    <xf numFmtId="0" fontId="0" fillId="9" borderId="7" xfId="0" applyFill="1" applyBorder="1"/>
    <xf numFmtId="0" fontId="8" fillId="9" borderId="7" xfId="0" applyFont="1" applyFill="1" applyBorder="1"/>
    <xf numFmtId="0" fontId="3" fillId="2" borderId="6" xfId="0" applyFont="1" applyFill="1" applyBorder="1"/>
    <xf numFmtId="3" fontId="0" fillId="2" borderId="7" xfId="0" applyNumberFormat="1" applyFill="1" applyBorder="1"/>
    <xf numFmtId="3" fontId="0" fillId="0" borderId="0" xfId="0" applyNumberFormat="1"/>
    <xf numFmtId="3" fontId="8" fillId="3" borderId="7" xfId="0" applyNumberFormat="1" applyFont="1" applyFill="1" applyBorder="1" applyAlignment="1">
      <alignment horizontal="right" vertical="center"/>
    </xf>
    <xf numFmtId="3" fontId="8" fillId="3" borderId="8" xfId="0" applyNumberFormat="1" applyFont="1" applyFill="1" applyBorder="1" applyAlignment="1">
      <alignment horizontal="right" vertical="center"/>
    </xf>
    <xf numFmtId="3" fontId="8" fillId="3" borderId="6" xfId="0" applyNumberFormat="1" applyFont="1" applyFill="1" applyBorder="1" applyAlignment="1">
      <alignment horizontal="right" vertical="center"/>
    </xf>
    <xf numFmtId="3" fontId="9" fillId="2" borderId="7" xfId="0" applyNumberFormat="1" applyFont="1" applyFill="1" applyBorder="1" applyAlignment="1">
      <alignment horizontal="right" vertical="center"/>
    </xf>
    <xf numFmtId="3" fontId="11" fillId="5" borderId="7" xfId="0" applyNumberFormat="1" applyFont="1" applyFill="1" applyBorder="1" applyAlignment="1">
      <alignment horizontal="right" vertical="center"/>
    </xf>
    <xf numFmtId="3" fontId="8" fillId="5" borderId="7" xfId="0" applyNumberFormat="1" applyFont="1" applyFill="1" applyBorder="1" applyAlignment="1">
      <alignment horizontal="right" vertical="center"/>
    </xf>
    <xf numFmtId="3" fontId="2" fillId="2" borderId="7" xfId="0" applyNumberFormat="1" applyFont="1" applyFill="1" applyBorder="1" applyAlignment="1">
      <alignment horizontal="right" vertical="center"/>
    </xf>
    <xf numFmtId="3" fontId="3" fillId="2" borderId="7" xfId="0" applyNumberFormat="1" applyFont="1" applyFill="1" applyBorder="1" applyAlignment="1">
      <alignment horizontal="right" vertical="center"/>
    </xf>
    <xf numFmtId="3" fontId="0" fillId="7" borderId="7" xfId="0" applyNumberFormat="1" applyFill="1" applyBorder="1" applyAlignment="1">
      <alignment horizontal="right" vertical="center"/>
    </xf>
    <xf numFmtId="3" fontId="3" fillId="8" borderId="7" xfId="0" applyNumberFormat="1" applyFont="1" applyFill="1" applyBorder="1" applyAlignment="1">
      <alignment horizontal="right" vertical="center"/>
    </xf>
    <xf numFmtId="3" fontId="2" fillId="6" borderId="7" xfId="0" applyNumberFormat="1" applyFont="1" applyFill="1" applyBorder="1" applyAlignment="1">
      <alignment horizontal="right" vertical="center"/>
    </xf>
    <xf numFmtId="3" fontId="0" fillId="6" borderId="7" xfId="0" applyNumberFormat="1" applyFill="1" applyBorder="1" applyAlignment="1">
      <alignment horizontal="right" vertical="center"/>
    </xf>
    <xf numFmtId="3" fontId="0" fillId="9" borderId="7" xfId="0" applyNumberFormat="1" applyFill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3" fillId="10" borderId="0" xfId="0" applyNumberFormat="1" applyFont="1" applyFill="1" applyAlignment="1">
      <alignment horizontal="right" vertical="center"/>
    </xf>
    <xf numFmtId="3" fontId="12" fillId="2" borderId="7" xfId="0" applyNumberFormat="1" applyFont="1" applyFill="1" applyBorder="1" applyAlignment="1">
      <alignment horizontal="right" vertical="center"/>
    </xf>
    <xf numFmtId="0" fontId="12" fillId="2" borderId="7" xfId="0" applyFont="1" applyFill="1" applyBorder="1" applyAlignment="1">
      <alignment horizontal="right"/>
    </xf>
    <xf numFmtId="3" fontId="12" fillId="2" borderId="7" xfId="0" applyNumberFormat="1" applyFont="1" applyFill="1" applyBorder="1" applyAlignment="1">
      <alignment horizontal="right"/>
    </xf>
    <xf numFmtId="3" fontId="15" fillId="2" borderId="7" xfId="0" applyNumberFormat="1" applyFont="1" applyFill="1" applyBorder="1" applyAlignment="1">
      <alignment horizontal="right" vertical="center"/>
    </xf>
    <xf numFmtId="3" fontId="17" fillId="2" borderId="7" xfId="0" applyNumberFormat="1" applyFont="1" applyFill="1" applyBorder="1" applyAlignment="1">
      <alignment horizontal="right"/>
    </xf>
    <xf numFmtId="3" fontId="17" fillId="2" borderId="7" xfId="0" applyNumberFormat="1" applyFont="1" applyFill="1" applyBorder="1" applyAlignment="1">
      <alignment horizontal="right" vertical="center"/>
    </xf>
    <xf numFmtId="0" fontId="3" fillId="11" borderId="6" xfId="0" applyFont="1" applyFill="1" applyBorder="1"/>
    <xf numFmtId="0" fontId="3" fillId="11" borderId="7" xfId="0" applyFont="1" applyFill="1" applyBorder="1"/>
    <xf numFmtId="0" fontId="2" fillId="11" borderId="7" xfId="0" applyFont="1" applyFill="1" applyBorder="1"/>
    <xf numFmtId="3" fontId="9" fillId="11" borderId="7" xfId="0" applyNumberFormat="1" applyFont="1" applyFill="1" applyBorder="1" applyAlignment="1">
      <alignment horizontal="right"/>
    </xf>
    <xf numFmtId="3" fontId="17" fillId="11" borderId="7" xfId="0" applyNumberFormat="1" applyFont="1" applyFill="1" applyBorder="1" applyAlignment="1">
      <alignment horizontal="right" vertical="center"/>
    </xf>
    <xf numFmtId="3" fontId="16" fillId="2" borderId="7" xfId="0" applyNumberFormat="1" applyFont="1" applyFill="1" applyBorder="1"/>
    <xf numFmtId="49" fontId="3" fillId="2" borderId="0" xfId="0" applyNumberFormat="1" applyFont="1" applyFill="1" applyAlignment="1">
      <alignment horizontal="right" vertical="center"/>
    </xf>
    <xf numFmtId="49" fontId="3" fillId="2" borderId="3" xfId="0" applyNumberFormat="1" applyFont="1" applyFill="1" applyBorder="1" applyAlignment="1">
      <alignment horizontal="right" vertical="center" wrapText="1"/>
    </xf>
    <xf numFmtId="49" fontId="3" fillId="3" borderId="7" xfId="0" applyNumberFormat="1" applyFont="1" applyFill="1" applyBorder="1" applyAlignment="1">
      <alignment horizontal="right" vertical="center"/>
    </xf>
    <xf numFmtId="49" fontId="3" fillId="2" borderId="7" xfId="0" applyNumberFormat="1" applyFont="1" applyFill="1" applyBorder="1" applyAlignment="1">
      <alignment horizontal="right" vertical="center"/>
    </xf>
    <xf numFmtId="49" fontId="14" fillId="2" borderId="7" xfId="0" applyNumberFormat="1" applyFont="1" applyFill="1" applyBorder="1" applyAlignment="1">
      <alignment horizontal="right" vertical="center"/>
    </xf>
    <xf numFmtId="49" fontId="3" fillId="11" borderId="7" xfId="0" applyNumberFormat="1" applyFont="1" applyFill="1" applyBorder="1" applyAlignment="1">
      <alignment horizontal="right" vertical="center"/>
    </xf>
    <xf numFmtId="49" fontId="18" fillId="5" borderId="7" xfId="0" applyNumberFormat="1" applyFont="1" applyFill="1" applyBorder="1" applyAlignment="1">
      <alignment horizontal="right" vertical="center"/>
    </xf>
    <xf numFmtId="49" fontId="3" fillId="5" borderId="7" xfId="0" applyNumberFormat="1" applyFont="1" applyFill="1" applyBorder="1" applyAlignment="1">
      <alignment horizontal="right" vertical="center"/>
    </xf>
    <xf numFmtId="49" fontId="15" fillId="2" borderId="7" xfId="0" applyNumberFormat="1" applyFont="1" applyFill="1" applyBorder="1" applyAlignment="1">
      <alignment horizontal="right" vertical="center"/>
    </xf>
    <xf numFmtId="49" fontId="3" fillId="7" borderId="7" xfId="0" applyNumberFormat="1" applyFont="1" applyFill="1" applyBorder="1" applyAlignment="1">
      <alignment horizontal="right" vertical="center"/>
    </xf>
    <xf numFmtId="49" fontId="3" fillId="8" borderId="7" xfId="0" applyNumberFormat="1" applyFont="1" applyFill="1" applyBorder="1" applyAlignment="1">
      <alignment horizontal="right" vertical="center"/>
    </xf>
    <xf numFmtId="49" fontId="3" fillId="6" borderId="7" xfId="0" applyNumberFormat="1" applyFont="1" applyFill="1" applyBorder="1" applyAlignment="1">
      <alignment horizontal="right" vertical="center"/>
    </xf>
    <xf numFmtId="49" fontId="3" fillId="9" borderId="7" xfId="0" applyNumberFormat="1" applyFont="1" applyFill="1" applyBorder="1" applyAlignment="1">
      <alignment horizontal="right" vertical="center"/>
    </xf>
    <xf numFmtId="49" fontId="14" fillId="0" borderId="0" xfId="0" applyNumberFormat="1" applyFont="1" applyAlignment="1">
      <alignment horizontal="right" vertical="center"/>
    </xf>
    <xf numFmtId="49" fontId="3" fillId="10" borderId="0" xfId="0" applyNumberFormat="1" applyFont="1" applyFill="1" applyAlignment="1">
      <alignment horizontal="right" vertical="center"/>
    </xf>
    <xf numFmtId="0" fontId="19" fillId="5" borderId="7" xfId="0" applyFont="1" applyFill="1" applyBorder="1"/>
    <xf numFmtId="0" fontId="20" fillId="12" borderId="0" xfId="0" applyFont="1" applyFill="1" applyBorder="1" applyAlignment="1">
      <alignment horizontal="right"/>
    </xf>
    <xf numFmtId="3" fontId="21" fillId="12" borderId="0" xfId="0" applyNumberFormat="1" applyFont="1" applyFill="1" applyBorder="1" applyAlignment="1">
      <alignment horizontal="right" vertical="center"/>
    </xf>
    <xf numFmtId="3" fontId="17" fillId="11" borderId="7" xfId="0" applyNumberFormat="1" applyFont="1" applyFill="1" applyBorder="1" applyAlignment="1">
      <alignment horizontal="right"/>
    </xf>
    <xf numFmtId="3" fontId="17" fillId="13" borderId="7" xfId="0" applyNumberFormat="1" applyFont="1" applyFill="1" applyBorder="1" applyAlignment="1">
      <alignment horizontal="right"/>
    </xf>
    <xf numFmtId="3" fontId="12" fillId="13" borderId="7" xfId="0" applyNumberFormat="1" applyFont="1" applyFill="1" applyBorder="1"/>
    <xf numFmtId="0" fontId="22" fillId="5" borderId="6" xfId="0" applyFont="1" applyFill="1" applyBorder="1" applyAlignment="1">
      <alignment horizontal="right"/>
    </xf>
    <xf numFmtId="0" fontId="23" fillId="5" borderId="7" xfId="0" applyFont="1" applyFill="1" applyBorder="1"/>
    <xf numFmtId="49" fontId="24" fillId="5" borderId="7" xfId="0" applyNumberFormat="1" applyFont="1" applyFill="1" applyBorder="1" applyAlignment="1">
      <alignment horizontal="right" vertical="center"/>
    </xf>
    <xf numFmtId="3" fontId="25" fillId="5" borderId="7" xfId="0" applyNumberFormat="1" applyFont="1" applyFill="1" applyBorder="1" applyAlignment="1">
      <alignment horizontal="right"/>
    </xf>
    <xf numFmtId="3" fontId="25" fillId="5" borderId="7" xfId="0" applyNumberFormat="1" applyFont="1" applyFill="1" applyBorder="1" applyAlignment="1">
      <alignment horizontal="right" vertical="center"/>
    </xf>
    <xf numFmtId="3" fontId="2" fillId="14" borderId="7" xfId="0" applyNumberFormat="1" applyFont="1" applyFill="1" applyBorder="1" applyAlignment="1">
      <alignment horizontal="right"/>
    </xf>
    <xf numFmtId="0" fontId="0" fillId="0" borderId="0" xfId="0" applyFont="1"/>
    <xf numFmtId="49" fontId="2" fillId="2" borderId="0" xfId="0" applyNumberFormat="1" applyFont="1" applyFill="1"/>
    <xf numFmtId="49" fontId="4" fillId="2" borderId="0" xfId="0" applyNumberFormat="1" applyFont="1" applyFill="1"/>
    <xf numFmtId="49" fontId="5" fillId="2" borderId="2" xfId="0" applyNumberFormat="1" applyFont="1" applyFill="1" applyBorder="1" applyAlignment="1">
      <alignment horizontal="center" wrapText="1"/>
    </xf>
    <xf numFmtId="49" fontId="8" fillId="3" borderId="8" xfId="0" applyNumberFormat="1" applyFont="1" applyFill="1" applyBorder="1" applyAlignment="1">
      <alignment horizontal="right" vertical="center"/>
    </xf>
    <xf numFmtId="49" fontId="8" fillId="3" borderId="6" xfId="0" applyNumberFormat="1" applyFont="1" applyFill="1" applyBorder="1" applyAlignment="1">
      <alignment horizontal="right" vertical="center"/>
    </xf>
    <xf numFmtId="49" fontId="8" fillId="3" borderId="7" xfId="0" applyNumberFormat="1" applyFont="1" applyFill="1" applyBorder="1" applyAlignment="1">
      <alignment horizontal="right" vertical="center"/>
    </xf>
    <xf numFmtId="49" fontId="9" fillId="2" borderId="7" xfId="0" applyNumberFormat="1" applyFont="1" applyFill="1" applyBorder="1" applyAlignment="1">
      <alignment horizontal="right" vertical="center"/>
    </xf>
    <xf numFmtId="49" fontId="12" fillId="2" borderId="7" xfId="0" applyNumberFormat="1" applyFont="1" applyFill="1" applyBorder="1" applyAlignment="1">
      <alignment horizontal="right" vertical="center"/>
    </xf>
    <xf numFmtId="49" fontId="16" fillId="2" borderId="7" xfId="0" applyNumberFormat="1" applyFont="1" applyFill="1" applyBorder="1"/>
    <xf numFmtId="49" fontId="17" fillId="2" borderId="7" xfId="0" applyNumberFormat="1" applyFont="1" applyFill="1" applyBorder="1" applyAlignment="1">
      <alignment horizontal="right" vertical="center"/>
    </xf>
    <xf numFmtId="49" fontId="17" fillId="11" borderId="7" xfId="0" applyNumberFormat="1" applyFont="1" applyFill="1" applyBorder="1" applyAlignment="1">
      <alignment horizontal="right" vertical="center"/>
    </xf>
    <xf numFmtId="49" fontId="11" fillId="5" borderId="7" xfId="0" applyNumberFormat="1" applyFont="1" applyFill="1" applyBorder="1" applyAlignment="1">
      <alignment horizontal="right" vertical="center"/>
    </xf>
    <xf numFmtId="49" fontId="8" fillId="5" borderId="7" xfId="0" applyNumberFormat="1" applyFont="1" applyFill="1" applyBorder="1" applyAlignment="1">
      <alignment horizontal="right" vertical="center"/>
    </xf>
    <xf numFmtId="49" fontId="9" fillId="2" borderId="7" xfId="0" applyNumberFormat="1" applyFont="1" applyFill="1" applyBorder="1" applyAlignment="1">
      <alignment horizontal="right"/>
    </xf>
    <xf numFmtId="49" fontId="2" fillId="2" borderId="7" xfId="0" applyNumberFormat="1" applyFont="1" applyFill="1" applyBorder="1" applyAlignment="1">
      <alignment horizontal="right" vertical="center"/>
    </xf>
    <xf numFmtId="49" fontId="25" fillId="5" borderId="7" xfId="0" applyNumberFormat="1" applyFont="1" applyFill="1" applyBorder="1" applyAlignment="1">
      <alignment horizontal="right" vertical="center"/>
    </xf>
    <xf numFmtId="49" fontId="11" fillId="5" borderId="7" xfId="0" applyNumberFormat="1" applyFont="1" applyFill="1" applyBorder="1" applyAlignment="1">
      <alignment horizontal="right"/>
    </xf>
    <xf numFmtId="49" fontId="0" fillId="7" borderId="7" xfId="0" applyNumberFormat="1" applyFill="1" applyBorder="1" applyAlignment="1">
      <alignment horizontal="right" vertical="center"/>
    </xf>
    <xf numFmtId="49" fontId="2" fillId="6" borderId="7" xfId="0" applyNumberFormat="1" applyFont="1" applyFill="1" applyBorder="1" applyAlignment="1">
      <alignment horizontal="right" vertical="center"/>
    </xf>
    <xf numFmtId="49" fontId="0" fillId="6" borderId="7" xfId="0" applyNumberFormat="1" applyFill="1" applyBorder="1" applyAlignment="1">
      <alignment horizontal="right" vertical="center"/>
    </xf>
    <xf numFmtId="49" fontId="0" fillId="9" borderId="7" xfId="0" applyNumberFormat="1" applyFill="1" applyBorder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/>
    <xf numFmtId="3" fontId="12" fillId="15" borderId="7" xfId="0" applyNumberFormat="1" applyFont="1" applyFill="1" applyBorder="1" applyAlignment="1">
      <alignment horizontal="right" vertical="center"/>
    </xf>
    <xf numFmtId="3" fontId="9" fillId="15" borderId="7" xfId="0" applyNumberFormat="1" applyFont="1" applyFill="1" applyBorder="1" applyAlignment="1">
      <alignment horizontal="right" vertical="center"/>
    </xf>
    <xf numFmtId="3" fontId="2" fillId="15" borderId="7" xfId="0" applyNumberFormat="1" applyFont="1" applyFill="1" applyBorder="1" applyAlignment="1">
      <alignment horizontal="right" vertical="center"/>
    </xf>
    <xf numFmtId="0" fontId="3" fillId="8" borderId="2" xfId="0" applyFont="1" applyFill="1" applyBorder="1"/>
    <xf numFmtId="0" fontId="3" fillId="8" borderId="4" xfId="0" applyFont="1" applyFill="1" applyBorder="1"/>
    <xf numFmtId="0" fontId="8" fillId="5" borderId="2" xfId="0" applyFont="1" applyFill="1" applyBorder="1"/>
    <xf numFmtId="0" fontId="8" fillId="5" borderId="4" xfId="0" applyFont="1" applyFill="1" applyBorder="1"/>
    <xf numFmtId="49" fontId="3" fillId="3" borderId="8" xfId="0" applyNumberFormat="1" applyFont="1" applyFill="1" applyBorder="1" applyAlignment="1">
      <alignment horizontal="right" vertical="center"/>
    </xf>
    <xf numFmtId="49" fontId="3" fillId="3" borderId="6" xfId="0" applyNumberFormat="1" applyFont="1" applyFill="1" applyBorder="1" applyAlignment="1">
      <alignment horizontal="right" vertical="center"/>
    </xf>
    <xf numFmtId="0" fontId="1" fillId="2" borderId="0" xfId="0" applyFont="1" applyFill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6" fillId="3" borderId="8" xfId="0" applyFont="1" applyFill="1" applyBorder="1" applyAlignment="1">
      <alignment horizontal="right" vertical="center"/>
    </xf>
    <xf numFmtId="0" fontId="6" fillId="3" borderId="6" xfId="0" applyFont="1" applyFill="1" applyBorder="1" applyAlignment="1">
      <alignment horizontal="right" vertical="center"/>
    </xf>
    <xf numFmtId="0" fontId="7" fillId="3" borderId="8" xfId="0" applyFont="1" applyFill="1" applyBorder="1"/>
    <xf numFmtId="0" fontId="7" fillId="3" borderId="6" xfId="0" applyFont="1" applyFill="1" applyBorder="1"/>
    <xf numFmtId="0" fontId="6" fillId="3" borderId="8" xfId="0" applyFont="1" applyFill="1" applyBorder="1"/>
    <xf numFmtId="0" fontId="6" fillId="3" borderId="6" xfId="0" applyFont="1" applyFill="1" applyBorder="1"/>
    <xf numFmtId="49" fontId="1" fillId="3" borderId="8" xfId="0" applyNumberFormat="1" applyFont="1" applyFill="1" applyBorder="1" applyAlignment="1">
      <alignment horizontal="right" vertical="center"/>
    </xf>
    <xf numFmtId="49" fontId="1" fillId="3" borderId="6" xfId="0" applyNumberFormat="1" applyFont="1" applyFill="1" applyBorder="1" applyAlignment="1">
      <alignment horizontal="right" vertical="center"/>
    </xf>
    <xf numFmtId="0" fontId="8" fillId="3" borderId="8" xfId="0" applyFont="1" applyFill="1" applyBorder="1"/>
    <xf numFmtId="0" fontId="8" fillId="3" borderId="6" xfId="0" applyFont="1" applyFill="1" applyBorder="1"/>
    <xf numFmtId="0" fontId="8" fillId="3" borderId="8" xfId="0" applyFont="1" applyFill="1" applyBorder="1" applyAlignment="1">
      <alignment horizontal="right"/>
    </xf>
    <xf numFmtId="0" fontId="8" fillId="3" borderId="6" xfId="0" applyFont="1" applyFill="1" applyBorder="1" applyAlignment="1">
      <alignment horizontal="right"/>
    </xf>
  </cellXfs>
  <cellStyles count="1">
    <cellStyle name="normálne" xfId="0" builtinId="0"/>
  </cellStyles>
  <dxfs count="0"/>
  <tableStyles count="0" defaultTableStyle="TableStyleMedium9" defaultPivotStyle="PivotStyleLight16"/>
  <colors>
    <mruColors>
      <color rgb="FFEAA4DD"/>
      <color rgb="FFE282D0"/>
      <color rgb="FFEF99CC"/>
      <color rgb="FFE246A3"/>
      <color rgb="FF008000"/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4"/>
  <sheetViews>
    <sheetView tabSelected="1" workbookViewId="0">
      <selection activeCell="A2" sqref="A2:C2"/>
    </sheetView>
  </sheetViews>
  <sheetFormatPr defaultRowHeight="15"/>
  <cols>
    <col min="3" max="3" width="27.7109375" customWidth="1"/>
    <col min="4" max="4" width="7" style="99" customWidth="1"/>
    <col min="6" max="6" width="10.140625" customWidth="1"/>
    <col min="8" max="8" width="9.140625" style="136"/>
  </cols>
  <sheetData>
    <row r="1" spans="1:10">
      <c r="A1" s="146" t="s">
        <v>129</v>
      </c>
      <c r="B1" s="146"/>
      <c r="C1" s="146"/>
      <c r="D1" s="146"/>
      <c r="E1" s="2"/>
      <c r="F1" s="2"/>
      <c r="G1" s="2"/>
      <c r="H1" s="114"/>
      <c r="I1" s="2"/>
    </row>
    <row r="2" spans="1:10" ht="15.75" thickBot="1">
      <c r="A2" s="147" t="s">
        <v>0</v>
      </c>
      <c r="B2" s="147"/>
      <c r="C2" s="147"/>
      <c r="D2" s="86"/>
      <c r="E2" s="1"/>
      <c r="F2" s="1"/>
      <c r="G2" s="3"/>
      <c r="H2" s="115"/>
      <c r="I2" s="4"/>
    </row>
    <row r="3" spans="1:10" ht="34.5" thickBot="1">
      <c r="A3" s="148"/>
      <c r="B3" s="149"/>
      <c r="C3" s="150"/>
      <c r="D3" s="87" t="s">
        <v>1</v>
      </c>
      <c r="E3" s="5" t="s">
        <v>101</v>
      </c>
      <c r="F3" s="5" t="s">
        <v>108</v>
      </c>
      <c r="G3" s="5" t="s">
        <v>109</v>
      </c>
      <c r="H3" s="116" t="s">
        <v>115</v>
      </c>
      <c r="I3" s="5" t="s">
        <v>116</v>
      </c>
    </row>
    <row r="4" spans="1:10" ht="15" customHeight="1">
      <c r="A4" s="151" t="s">
        <v>2</v>
      </c>
      <c r="B4" s="153"/>
      <c r="C4" s="155"/>
      <c r="D4" s="157"/>
      <c r="E4" s="60">
        <f>SUM(E6,E21,E24,E28)</f>
        <v>581479.56999999995</v>
      </c>
      <c r="F4" s="60">
        <f>SUM(F6,F24,F21,F28)</f>
        <v>615600</v>
      </c>
      <c r="G4" s="60">
        <f>SUM(G6+G21+G24+G28)</f>
        <v>595350</v>
      </c>
      <c r="H4" s="117"/>
      <c r="I4" s="60">
        <f t="shared" ref="I4" si="0">SUM(I6+I21+I24+I28)</f>
        <v>564800</v>
      </c>
    </row>
    <row r="5" spans="1:10" ht="15.75" customHeight="1" thickBot="1">
      <c r="A5" s="152"/>
      <c r="B5" s="154"/>
      <c r="C5" s="156"/>
      <c r="D5" s="158"/>
      <c r="E5" s="61"/>
      <c r="F5" s="61"/>
      <c r="G5" s="61"/>
      <c r="H5" s="118"/>
      <c r="I5" s="61"/>
    </row>
    <row r="6" spans="1:10" ht="15.75" thickBot="1">
      <c r="A6" s="6"/>
      <c r="B6" s="7"/>
      <c r="C6" s="7" t="s">
        <v>3</v>
      </c>
      <c r="D6" s="88"/>
      <c r="E6" s="59">
        <f t="shared" ref="E6" si="1">SUM(E7,E12,E17,E28)</f>
        <v>480601.39999999997</v>
      </c>
      <c r="F6" s="59">
        <f>SUM(F7,F12,F17)</f>
        <v>601100</v>
      </c>
      <c r="G6" s="59">
        <f>SUM(G7+G12+G17)</f>
        <v>327850</v>
      </c>
      <c r="H6" s="119"/>
      <c r="I6" s="59">
        <f t="shared" ref="I6" si="2">SUM(I7+I12+I17)</f>
        <v>369800</v>
      </c>
    </row>
    <row r="7" spans="1:10">
      <c r="A7" s="161">
        <v>100</v>
      </c>
      <c r="B7" s="159"/>
      <c r="C7" s="159" t="s">
        <v>4</v>
      </c>
      <c r="D7" s="144"/>
      <c r="E7" s="60">
        <f>SUM(E9,E10,E11)</f>
        <v>258807.97</v>
      </c>
      <c r="F7" s="60">
        <f>SUM(F9,F10,F11)</f>
        <v>253800</v>
      </c>
      <c r="G7" s="60">
        <f>SUM(G9:G11)</f>
        <v>253800</v>
      </c>
      <c r="H7" s="117"/>
      <c r="I7" s="60">
        <f t="shared" ref="I7" si="3">SUM(I9:I11)</f>
        <v>274800</v>
      </c>
    </row>
    <row r="8" spans="1:10" ht="15.75" thickBot="1">
      <c r="A8" s="162"/>
      <c r="B8" s="160"/>
      <c r="C8" s="160"/>
      <c r="D8" s="145"/>
      <c r="E8" s="61"/>
      <c r="F8" s="61"/>
      <c r="G8" s="61"/>
      <c r="H8" s="118"/>
      <c r="I8" s="61"/>
    </row>
    <row r="9" spans="1:10" ht="15.75" thickBot="1">
      <c r="A9" s="8">
        <v>110</v>
      </c>
      <c r="B9" s="10"/>
      <c r="C9" s="11" t="s">
        <v>5</v>
      </c>
      <c r="D9" s="89"/>
      <c r="E9" s="12">
        <v>234214.49</v>
      </c>
      <c r="F9" s="12">
        <v>230000</v>
      </c>
      <c r="G9" s="62">
        <v>230000</v>
      </c>
      <c r="H9" s="120" t="s">
        <v>110</v>
      </c>
      <c r="I9" s="62">
        <v>250000</v>
      </c>
      <c r="J9" t="s">
        <v>107</v>
      </c>
    </row>
    <row r="10" spans="1:10" ht="15.75" thickBot="1">
      <c r="A10" s="8">
        <v>120</v>
      </c>
      <c r="B10" s="10"/>
      <c r="C10" s="11" t="s">
        <v>6</v>
      </c>
      <c r="D10" s="89"/>
      <c r="E10" s="12">
        <v>18008.48</v>
      </c>
      <c r="F10" s="12">
        <v>18000</v>
      </c>
      <c r="G10" s="62">
        <v>18000</v>
      </c>
      <c r="H10" s="120" t="s">
        <v>111</v>
      </c>
      <c r="I10" s="62">
        <v>19000</v>
      </c>
      <c r="J10" t="s">
        <v>107</v>
      </c>
    </row>
    <row r="11" spans="1:10" ht="15.75" thickBot="1">
      <c r="A11" s="8">
        <v>130</v>
      </c>
      <c r="B11" s="10"/>
      <c r="C11" s="11" t="s">
        <v>7</v>
      </c>
      <c r="D11" s="89"/>
      <c r="E11" s="12">
        <v>6585</v>
      </c>
      <c r="F11" s="12">
        <v>5800</v>
      </c>
      <c r="G11" s="62">
        <v>5800</v>
      </c>
      <c r="H11" s="120"/>
      <c r="I11" s="62">
        <v>5800</v>
      </c>
    </row>
    <row r="12" spans="1:10" ht="15.75" thickBot="1">
      <c r="A12" s="13">
        <v>200</v>
      </c>
      <c r="B12" s="7"/>
      <c r="C12" s="7" t="s">
        <v>8</v>
      </c>
      <c r="D12" s="88"/>
      <c r="E12" s="59">
        <f>SUM(E13:E16)</f>
        <v>5360.26</v>
      </c>
      <c r="F12" s="59">
        <f>SUM(F13,F14,F15,F16)</f>
        <v>244900</v>
      </c>
      <c r="G12" s="59">
        <f>SUM(G13:G16)</f>
        <v>4050</v>
      </c>
      <c r="H12" s="119"/>
      <c r="I12" s="59">
        <f t="shared" ref="I12" si="4">SUM(I13:I16)</f>
        <v>5000</v>
      </c>
    </row>
    <row r="13" spans="1:10" ht="15.75" thickBot="1">
      <c r="A13" s="8">
        <v>210</v>
      </c>
      <c r="B13" s="10"/>
      <c r="C13" s="11" t="s">
        <v>9</v>
      </c>
      <c r="D13" s="89"/>
      <c r="E13" s="12">
        <v>2119.2199999999998</v>
      </c>
      <c r="F13" s="12">
        <v>2000</v>
      </c>
      <c r="G13" s="62">
        <v>2000</v>
      </c>
      <c r="H13" s="120"/>
      <c r="I13" s="62">
        <v>2000</v>
      </c>
    </row>
    <row r="14" spans="1:10" ht="15.75" thickBot="1">
      <c r="A14" s="8">
        <v>220</v>
      </c>
      <c r="B14" s="10"/>
      <c r="C14" s="11" t="s">
        <v>10</v>
      </c>
      <c r="D14" s="89"/>
      <c r="E14" s="12">
        <v>3115.63</v>
      </c>
      <c r="F14" s="12">
        <v>1800</v>
      </c>
      <c r="G14" s="62">
        <v>1900</v>
      </c>
      <c r="H14" s="120" t="s">
        <v>112</v>
      </c>
      <c r="I14" s="62">
        <v>3000</v>
      </c>
      <c r="J14" t="s">
        <v>107</v>
      </c>
    </row>
    <row r="15" spans="1:10" ht="15.75" thickBot="1">
      <c r="A15" s="8">
        <v>240</v>
      </c>
      <c r="B15" s="10"/>
      <c r="C15" s="11" t="s">
        <v>11</v>
      </c>
      <c r="D15" s="89"/>
      <c r="E15" s="12">
        <v>13.82</v>
      </c>
      <c r="F15" s="12">
        <v>100</v>
      </c>
      <c r="G15" s="62">
        <v>100</v>
      </c>
      <c r="H15" s="120" t="s">
        <v>113</v>
      </c>
      <c r="I15" s="62">
        <v>0</v>
      </c>
      <c r="J15" t="s">
        <v>107</v>
      </c>
    </row>
    <row r="16" spans="1:10" ht="15.75" thickBot="1">
      <c r="A16" s="8">
        <v>290</v>
      </c>
      <c r="B16" s="10"/>
      <c r="C16" s="11" t="s">
        <v>12</v>
      </c>
      <c r="D16" s="89"/>
      <c r="E16" s="12">
        <v>111.59</v>
      </c>
      <c r="F16" s="12">
        <v>241000</v>
      </c>
      <c r="G16" s="74">
        <v>50</v>
      </c>
      <c r="H16" s="121" t="s">
        <v>114</v>
      </c>
      <c r="I16" s="74">
        <v>0</v>
      </c>
      <c r="J16" t="s">
        <v>107</v>
      </c>
    </row>
    <row r="17" spans="1:11" ht="15.75" thickBot="1">
      <c r="A17" s="13">
        <v>300</v>
      </c>
      <c r="B17" s="7"/>
      <c r="C17" s="7" t="s">
        <v>13</v>
      </c>
      <c r="D17" s="88"/>
      <c r="E17" s="59">
        <f>SUM(E18:E20)</f>
        <v>207289</v>
      </c>
      <c r="F17" s="59">
        <f>SUM(F18,F19,F20)</f>
        <v>102400</v>
      </c>
      <c r="G17" s="59">
        <f>SUM(G18:G20)</f>
        <v>70000</v>
      </c>
      <c r="H17" s="119"/>
      <c r="I17" s="59">
        <f t="shared" ref="I17" si="5">SUM(I18:I20)</f>
        <v>90000</v>
      </c>
    </row>
    <row r="18" spans="1:11" ht="15.75" thickBot="1">
      <c r="A18" s="8"/>
      <c r="B18" s="14"/>
      <c r="C18" s="11" t="s">
        <v>100</v>
      </c>
      <c r="D18" s="89"/>
      <c r="E18" s="12">
        <v>148981</v>
      </c>
      <c r="F18" s="12">
        <v>42400</v>
      </c>
      <c r="G18" s="62">
        <v>10000</v>
      </c>
      <c r="H18" s="120"/>
      <c r="I18" s="62">
        <v>10000</v>
      </c>
    </row>
    <row r="19" spans="1:11" ht="15.75" thickBot="1">
      <c r="A19" s="15"/>
      <c r="B19" s="14">
        <v>312012</v>
      </c>
      <c r="C19" s="11" t="s">
        <v>14</v>
      </c>
      <c r="D19" s="89"/>
      <c r="E19" s="17">
        <v>58308</v>
      </c>
      <c r="F19" s="17">
        <v>60000</v>
      </c>
      <c r="G19" s="62">
        <v>60000</v>
      </c>
      <c r="H19" s="120" t="s">
        <v>110</v>
      </c>
      <c r="I19" s="62">
        <v>80000</v>
      </c>
      <c r="J19" t="s">
        <v>107</v>
      </c>
    </row>
    <row r="20" spans="1:11" ht="15.75" thickBot="1">
      <c r="A20" s="8">
        <v>331</v>
      </c>
      <c r="B20" s="11"/>
      <c r="C20" s="11" t="s">
        <v>15</v>
      </c>
      <c r="D20" s="89"/>
      <c r="E20" s="85">
        <v>0</v>
      </c>
      <c r="F20" s="85">
        <v>0</v>
      </c>
      <c r="G20" s="85">
        <v>0</v>
      </c>
      <c r="H20" s="122"/>
      <c r="I20" s="85">
        <v>0</v>
      </c>
    </row>
    <row r="21" spans="1:11" ht="15.75" thickBot="1">
      <c r="A21" s="6"/>
      <c r="B21" s="7"/>
      <c r="C21" s="7" t="s">
        <v>16</v>
      </c>
      <c r="D21" s="88"/>
      <c r="E21" s="59">
        <f>SUM(E22,E23)</f>
        <v>91734</v>
      </c>
      <c r="F21" s="59">
        <f>SUM(F22,F23)</f>
        <v>0</v>
      </c>
      <c r="G21" s="59">
        <f>SUM(G22,G23)</f>
        <v>120000</v>
      </c>
      <c r="H21" s="119"/>
      <c r="I21" s="59">
        <f t="shared" ref="I21" si="6">SUM(I22,I23)</f>
        <v>187000</v>
      </c>
    </row>
    <row r="22" spans="1:11" ht="15.75" thickBot="1">
      <c r="A22" s="8">
        <v>454001</v>
      </c>
      <c r="B22" s="11"/>
      <c r="C22" s="11" t="s">
        <v>17</v>
      </c>
      <c r="D22" s="89"/>
      <c r="E22" s="12">
        <v>78808</v>
      </c>
      <c r="F22" s="12">
        <v>0</v>
      </c>
      <c r="G22" s="138">
        <v>120000</v>
      </c>
      <c r="H22" s="120" t="s">
        <v>117</v>
      </c>
      <c r="I22" s="62">
        <v>187000</v>
      </c>
      <c r="J22" s="113" t="s">
        <v>107</v>
      </c>
    </row>
    <row r="23" spans="1:11" ht="15.75" thickBot="1">
      <c r="A23" s="8">
        <v>500</v>
      </c>
      <c r="B23" s="11"/>
      <c r="C23" s="11" t="s">
        <v>102</v>
      </c>
      <c r="D23" s="89"/>
      <c r="E23" s="12">
        <v>12926</v>
      </c>
      <c r="F23" s="12">
        <v>0</v>
      </c>
      <c r="G23" s="62">
        <v>0</v>
      </c>
      <c r="H23" s="120"/>
      <c r="I23" s="62">
        <v>0</v>
      </c>
    </row>
    <row r="24" spans="1:11" ht="15.75" thickBot="1">
      <c r="A24" s="6"/>
      <c r="B24" s="7"/>
      <c r="C24" s="7" t="s">
        <v>18</v>
      </c>
      <c r="D24" s="88"/>
      <c r="E24" s="59">
        <v>0</v>
      </c>
      <c r="F24" s="59">
        <f>SUM(F25,F26,F27)</f>
        <v>0</v>
      </c>
      <c r="G24" s="59">
        <f>SUM(G25:G27)</f>
        <v>133000</v>
      </c>
      <c r="H24" s="119"/>
      <c r="I24" s="59">
        <f t="shared" ref="I24" si="7">SUM(I25:I27)</f>
        <v>3000</v>
      </c>
    </row>
    <row r="25" spans="1:11" ht="15.75" thickBot="1">
      <c r="A25" s="8">
        <v>230</v>
      </c>
      <c r="B25" s="10"/>
      <c r="C25" s="11" t="s">
        <v>19</v>
      </c>
      <c r="D25" s="89"/>
      <c r="E25" s="78">
        <v>0</v>
      </c>
      <c r="F25" s="12">
        <v>0</v>
      </c>
      <c r="G25" s="137">
        <v>3000</v>
      </c>
      <c r="H25" s="121"/>
      <c r="I25" s="74">
        <v>3000</v>
      </c>
    </row>
    <row r="26" spans="1:11" ht="15.75" thickBot="1">
      <c r="A26" s="8">
        <v>300</v>
      </c>
      <c r="B26" s="10"/>
      <c r="C26" s="11" t="s">
        <v>20</v>
      </c>
      <c r="D26" s="89"/>
      <c r="E26" s="105">
        <v>0</v>
      </c>
      <c r="F26" s="12">
        <v>0</v>
      </c>
      <c r="G26" s="79">
        <v>130000</v>
      </c>
      <c r="H26" s="123" t="s">
        <v>118</v>
      </c>
      <c r="I26" s="79">
        <v>0</v>
      </c>
      <c r="J26" t="s">
        <v>107</v>
      </c>
    </row>
    <row r="27" spans="1:11" ht="15.75" thickBot="1">
      <c r="A27" s="8">
        <v>332</v>
      </c>
      <c r="B27" s="9"/>
      <c r="C27" s="11" t="s">
        <v>15</v>
      </c>
      <c r="D27" s="90"/>
      <c r="E27" s="106">
        <v>0</v>
      </c>
      <c r="F27" s="57">
        <v>0</v>
      </c>
      <c r="G27" s="74">
        <v>0</v>
      </c>
      <c r="H27" s="121"/>
      <c r="I27" s="74">
        <v>0</v>
      </c>
    </row>
    <row r="28" spans="1:11" ht="15.75" thickBot="1">
      <c r="A28" s="80"/>
      <c r="B28" s="81"/>
      <c r="C28" s="82" t="s">
        <v>21</v>
      </c>
      <c r="D28" s="91"/>
      <c r="E28" s="104">
        <v>9144.17</v>
      </c>
      <c r="F28" s="83">
        <v>14500</v>
      </c>
      <c r="G28" s="84">
        <v>14500</v>
      </c>
      <c r="H28" s="124" t="s">
        <v>120</v>
      </c>
      <c r="I28" s="84">
        <v>5000</v>
      </c>
      <c r="J28" t="s">
        <v>107</v>
      </c>
    </row>
    <row r="29" spans="1:11" ht="16.5" thickBot="1">
      <c r="A29" s="18" t="s">
        <v>22</v>
      </c>
      <c r="B29" s="19"/>
      <c r="C29" s="19"/>
      <c r="D29" s="92"/>
      <c r="E29" s="63">
        <f>SUM(E30,E76,E87)</f>
        <v>513285.7</v>
      </c>
      <c r="F29" s="63">
        <f>SUM(F30,F76,F87,F86,F86)</f>
        <v>606050</v>
      </c>
      <c r="G29" s="63">
        <f>SUM(G30,G76,G87)</f>
        <v>592350</v>
      </c>
      <c r="H29" s="125"/>
      <c r="I29" s="63">
        <f>SUM(I30,I87,I76)</f>
        <v>558050</v>
      </c>
    </row>
    <row r="30" spans="1:11" ht="15.75" thickBot="1">
      <c r="A30" s="20"/>
      <c r="B30" s="21"/>
      <c r="C30" s="21" t="s">
        <v>23</v>
      </c>
      <c r="D30" s="93"/>
      <c r="E30" s="64">
        <v>189990</v>
      </c>
      <c r="F30" s="64">
        <f>SUM(F31,F41,F44,F47,F50,F52,F54,F56,F60,F62,F64,F67,F70,F72,F74)</f>
        <v>190050</v>
      </c>
      <c r="G30" s="64">
        <f>SUM(G31,G41,G44,G47,G50,G52,G54,G56,G60,G62,G64,G67,G70,G72,G74)</f>
        <v>201850</v>
      </c>
      <c r="H30" s="126"/>
      <c r="I30" s="64">
        <f>SUM(I31,I41,I44,I47,I50,I52,I54,I56,I60,I62,I64,I67,I70,I72,I74)</f>
        <v>215050</v>
      </c>
    </row>
    <row r="31" spans="1:11" ht="15.75" thickBot="1">
      <c r="A31" s="20"/>
      <c r="B31" s="21"/>
      <c r="C31" s="21" t="s">
        <v>24</v>
      </c>
      <c r="D31" s="93" t="s">
        <v>85</v>
      </c>
      <c r="E31" s="64">
        <v>115764</v>
      </c>
      <c r="F31" s="64">
        <f>SUM(F32:F40)</f>
        <v>136900</v>
      </c>
      <c r="G31" s="64">
        <f>SUM(G32:G40)</f>
        <v>135000</v>
      </c>
      <c r="H31" s="126"/>
      <c r="I31" s="64">
        <f t="shared" ref="I31" si="8">SUM(I32:I40)</f>
        <v>138700</v>
      </c>
      <c r="K31" s="58"/>
    </row>
    <row r="32" spans="1:11" ht="15.75" thickBot="1">
      <c r="A32" s="24">
        <v>610</v>
      </c>
      <c r="B32" s="26"/>
      <c r="C32" s="26" t="s">
        <v>25</v>
      </c>
      <c r="D32" s="89"/>
      <c r="E32" s="12">
        <v>50497</v>
      </c>
      <c r="F32" s="12">
        <v>60000</v>
      </c>
      <c r="G32" s="62">
        <v>64000</v>
      </c>
      <c r="H32" s="120"/>
      <c r="I32" s="62">
        <v>64000</v>
      </c>
    </row>
    <row r="33" spans="1:10" ht="15.75" thickBot="1">
      <c r="A33" s="24">
        <v>620</v>
      </c>
      <c r="B33" s="26"/>
      <c r="C33" s="26" t="s">
        <v>26</v>
      </c>
      <c r="D33" s="89"/>
      <c r="E33" s="12">
        <v>19040</v>
      </c>
      <c r="F33" s="12">
        <v>21000</v>
      </c>
      <c r="G33" s="62">
        <v>22300</v>
      </c>
      <c r="H33" s="120"/>
      <c r="I33" s="62">
        <v>22300</v>
      </c>
    </row>
    <row r="34" spans="1:10" ht="15.75" thickBot="1">
      <c r="A34" s="24">
        <v>631</v>
      </c>
      <c r="B34" s="27"/>
      <c r="C34" s="26" t="s">
        <v>27</v>
      </c>
      <c r="D34" s="89"/>
      <c r="E34" s="12">
        <v>126</v>
      </c>
      <c r="F34" s="12">
        <v>200</v>
      </c>
      <c r="G34" s="62">
        <v>500</v>
      </c>
      <c r="H34" s="127" t="s">
        <v>121</v>
      </c>
      <c r="I34" s="12">
        <v>200</v>
      </c>
      <c r="J34" t="s">
        <v>107</v>
      </c>
    </row>
    <row r="35" spans="1:10" ht="15.75" thickBot="1">
      <c r="A35" s="24">
        <v>632</v>
      </c>
      <c r="B35" s="27"/>
      <c r="C35" s="26" t="s">
        <v>28</v>
      </c>
      <c r="D35" s="89"/>
      <c r="E35" s="12">
        <v>4503</v>
      </c>
      <c r="F35" s="12">
        <v>6500</v>
      </c>
      <c r="G35" s="62">
        <v>8000</v>
      </c>
      <c r="H35" s="127" t="s">
        <v>122</v>
      </c>
      <c r="I35" s="12">
        <v>12000</v>
      </c>
      <c r="J35" t="s">
        <v>107</v>
      </c>
    </row>
    <row r="36" spans="1:10" ht="15.75" thickBot="1">
      <c r="A36" s="24">
        <v>633</v>
      </c>
      <c r="B36" s="27"/>
      <c r="C36" s="26" t="s">
        <v>29</v>
      </c>
      <c r="D36" s="89"/>
      <c r="E36" s="12">
        <v>3304.23</v>
      </c>
      <c r="F36" s="12">
        <v>20000</v>
      </c>
      <c r="G36" s="62">
        <v>8000</v>
      </c>
      <c r="H36" s="127"/>
      <c r="I36" s="12">
        <v>8000</v>
      </c>
    </row>
    <row r="37" spans="1:10" ht="15.75" thickBot="1">
      <c r="A37" s="24">
        <v>634</v>
      </c>
      <c r="B37" s="27"/>
      <c r="C37" s="26" t="s">
        <v>30</v>
      </c>
      <c r="D37" s="89"/>
      <c r="E37" s="12">
        <v>3464</v>
      </c>
      <c r="F37" s="12">
        <v>4000</v>
      </c>
      <c r="G37" s="62">
        <v>4000</v>
      </c>
      <c r="H37" s="127"/>
      <c r="I37" s="12">
        <v>4000</v>
      </c>
    </row>
    <row r="38" spans="1:10" ht="15.75" thickBot="1">
      <c r="A38" s="24">
        <v>635</v>
      </c>
      <c r="B38" s="27"/>
      <c r="C38" s="26" t="s">
        <v>31</v>
      </c>
      <c r="D38" s="89"/>
      <c r="E38" s="12">
        <v>19640</v>
      </c>
      <c r="F38" s="12">
        <v>8000</v>
      </c>
      <c r="G38" s="62">
        <v>8000</v>
      </c>
      <c r="H38" s="127"/>
      <c r="I38" s="12">
        <v>8000</v>
      </c>
    </row>
    <row r="39" spans="1:10" ht="15.75" thickBot="1">
      <c r="A39" s="24">
        <v>637</v>
      </c>
      <c r="B39" s="27"/>
      <c r="C39" s="26" t="s">
        <v>32</v>
      </c>
      <c r="D39" s="89"/>
      <c r="E39" s="12">
        <v>15094</v>
      </c>
      <c r="F39" s="12">
        <v>17000</v>
      </c>
      <c r="G39" s="62">
        <v>20000</v>
      </c>
      <c r="H39" s="127"/>
      <c r="I39" s="12">
        <v>20000</v>
      </c>
    </row>
    <row r="40" spans="1:10" ht="15.75" thickBot="1">
      <c r="A40" s="24">
        <v>642</v>
      </c>
      <c r="B40" s="27"/>
      <c r="C40" s="26" t="s">
        <v>33</v>
      </c>
      <c r="D40" s="89"/>
      <c r="E40" s="12">
        <v>96</v>
      </c>
      <c r="F40" s="12">
        <v>200</v>
      </c>
      <c r="G40" s="62">
        <v>200</v>
      </c>
      <c r="H40" s="127"/>
      <c r="I40" s="12">
        <v>200</v>
      </c>
    </row>
    <row r="41" spans="1:10" ht="15.75" thickBot="1">
      <c r="A41" s="20"/>
      <c r="B41" s="21"/>
      <c r="C41" s="21" t="s">
        <v>34</v>
      </c>
      <c r="D41" s="93" t="s">
        <v>89</v>
      </c>
      <c r="E41" s="64">
        <f t="shared" ref="E41:G41" si="9">SUM(E42)</f>
        <v>1152</v>
      </c>
      <c r="F41" s="64">
        <f t="shared" si="9"/>
        <v>2900</v>
      </c>
      <c r="G41" s="64">
        <f t="shared" si="9"/>
        <v>1000</v>
      </c>
      <c r="H41" s="126"/>
      <c r="I41" s="64">
        <f>SUM(I42:I43)</f>
        <v>5000</v>
      </c>
    </row>
    <row r="42" spans="1:10" ht="15.75" thickBot="1">
      <c r="A42" s="24">
        <v>630</v>
      </c>
      <c r="B42" s="26"/>
      <c r="C42" s="26" t="s">
        <v>99</v>
      </c>
      <c r="D42" s="89"/>
      <c r="E42" s="31">
        <v>1152</v>
      </c>
      <c r="F42" s="31">
        <v>2900</v>
      </c>
      <c r="G42" s="65">
        <v>1000</v>
      </c>
      <c r="H42" s="128" t="s">
        <v>111</v>
      </c>
      <c r="I42" s="65">
        <v>2000</v>
      </c>
      <c r="J42" t="s">
        <v>107</v>
      </c>
    </row>
    <row r="43" spans="1:10" ht="15.75" thickBot="1">
      <c r="A43" s="24">
        <v>600</v>
      </c>
      <c r="B43" s="26"/>
      <c r="C43" s="26" t="s">
        <v>106</v>
      </c>
      <c r="D43" s="89"/>
      <c r="E43" s="31">
        <v>0</v>
      </c>
      <c r="F43" s="31">
        <v>0</v>
      </c>
      <c r="G43" s="139">
        <v>3000</v>
      </c>
      <c r="H43" s="128"/>
      <c r="I43" s="65">
        <v>3000</v>
      </c>
      <c r="J43" s="113"/>
    </row>
    <row r="44" spans="1:10" ht="15.75" thickBot="1">
      <c r="A44" s="28"/>
      <c r="B44" s="32"/>
      <c r="C44" s="101" t="s">
        <v>35</v>
      </c>
      <c r="D44" s="93"/>
      <c r="E44" s="63">
        <f t="shared" ref="E44:I44" si="10">SUM(E45:E46)</f>
        <v>820</v>
      </c>
      <c r="F44" s="63">
        <f t="shared" si="10"/>
        <v>0</v>
      </c>
      <c r="G44" s="63">
        <f t="shared" si="10"/>
        <v>150</v>
      </c>
      <c r="H44" s="125"/>
      <c r="I44" s="63">
        <f t="shared" si="10"/>
        <v>150</v>
      </c>
    </row>
    <row r="45" spans="1:10" ht="15.75" thickBot="1">
      <c r="A45" s="24">
        <v>630</v>
      </c>
      <c r="B45" s="26"/>
      <c r="C45" s="26" t="s">
        <v>29</v>
      </c>
      <c r="D45" s="89"/>
      <c r="E45" s="31">
        <v>820</v>
      </c>
      <c r="F45" s="31">
        <v>0</v>
      </c>
      <c r="G45" s="65">
        <v>100</v>
      </c>
      <c r="H45" s="128"/>
      <c r="I45" s="65">
        <v>100</v>
      </c>
    </row>
    <row r="46" spans="1:10" ht="15.75" thickBot="1">
      <c r="A46" s="24">
        <v>642</v>
      </c>
      <c r="B46" s="26"/>
      <c r="C46" s="26" t="s">
        <v>36</v>
      </c>
      <c r="D46" s="89"/>
      <c r="E46" s="31">
        <v>0</v>
      </c>
      <c r="F46" s="31">
        <v>0</v>
      </c>
      <c r="G46" s="65">
        <v>50</v>
      </c>
      <c r="H46" s="128"/>
      <c r="I46" s="65">
        <v>50</v>
      </c>
    </row>
    <row r="47" spans="1:10" ht="15.75" thickBot="1">
      <c r="A47" s="20"/>
      <c r="B47" s="21"/>
      <c r="C47" s="21" t="s">
        <v>37</v>
      </c>
      <c r="D47" s="93" t="s">
        <v>90</v>
      </c>
      <c r="E47" s="64">
        <v>1771</v>
      </c>
      <c r="F47" s="64">
        <f>SUM(F48:F49)</f>
        <v>2100</v>
      </c>
      <c r="G47" s="64">
        <f>SUM(G48:G49)</f>
        <v>2000</v>
      </c>
      <c r="H47" s="126"/>
      <c r="I47" s="64">
        <f>SUM(I48:I49)</f>
        <v>2000</v>
      </c>
    </row>
    <row r="48" spans="1:10" ht="15.75" thickBot="1">
      <c r="A48" s="24">
        <v>630</v>
      </c>
      <c r="B48" s="26"/>
      <c r="C48" s="26" t="s">
        <v>38</v>
      </c>
      <c r="D48" s="89"/>
      <c r="E48" s="17">
        <v>1771</v>
      </c>
      <c r="F48" s="31">
        <v>2100</v>
      </c>
      <c r="G48" s="65">
        <v>2000</v>
      </c>
      <c r="H48" s="128"/>
      <c r="I48" s="65">
        <v>2000</v>
      </c>
    </row>
    <row r="49" spans="1:10" ht="15.75" thickBot="1">
      <c r="A49" s="35">
        <v>640</v>
      </c>
      <c r="B49" s="26"/>
      <c r="C49" s="26" t="s">
        <v>36</v>
      </c>
      <c r="D49" s="89"/>
      <c r="E49" s="31">
        <v>0</v>
      </c>
      <c r="F49" s="31">
        <v>0</v>
      </c>
      <c r="G49" s="65">
        <v>0</v>
      </c>
      <c r="H49" s="128"/>
      <c r="I49" s="65">
        <v>0</v>
      </c>
    </row>
    <row r="50" spans="1:10" ht="15.75" thickBot="1">
      <c r="A50" s="36"/>
      <c r="B50" s="32"/>
      <c r="C50" s="101" t="s">
        <v>91</v>
      </c>
      <c r="D50" s="93" t="s">
        <v>92</v>
      </c>
      <c r="E50" s="63">
        <f t="shared" ref="E50:I50" si="11">SUM(E51)</f>
        <v>0</v>
      </c>
      <c r="F50" s="63">
        <f t="shared" si="11"/>
        <v>1000</v>
      </c>
      <c r="G50" s="63">
        <f t="shared" si="11"/>
        <v>3000</v>
      </c>
      <c r="H50" s="125"/>
      <c r="I50" s="63">
        <f t="shared" si="11"/>
        <v>3000</v>
      </c>
    </row>
    <row r="51" spans="1:10" ht="15.75" thickBot="1">
      <c r="A51" s="35">
        <v>630</v>
      </c>
      <c r="B51" s="26"/>
      <c r="C51" s="26" t="s">
        <v>39</v>
      </c>
      <c r="D51" s="89"/>
      <c r="E51" s="17">
        <v>0</v>
      </c>
      <c r="F51" s="17">
        <v>1000</v>
      </c>
      <c r="G51" s="139">
        <v>3000</v>
      </c>
      <c r="H51" s="128"/>
      <c r="I51" s="65">
        <v>3000</v>
      </c>
      <c r="J51" s="113"/>
    </row>
    <row r="52" spans="1:10" ht="15.75" thickBot="1">
      <c r="A52" s="142"/>
      <c r="B52" s="143"/>
      <c r="C52" s="21" t="s">
        <v>40</v>
      </c>
      <c r="D52" s="93" t="s">
        <v>93</v>
      </c>
      <c r="E52" s="64">
        <f t="shared" ref="E52:I52" si="12">SUM(E53)</f>
        <v>5910</v>
      </c>
      <c r="F52" s="64">
        <f t="shared" si="12"/>
        <v>5800</v>
      </c>
      <c r="G52" s="64">
        <f t="shared" si="12"/>
        <v>6000</v>
      </c>
      <c r="H52" s="126"/>
      <c r="I52" s="64">
        <f t="shared" si="12"/>
        <v>7000</v>
      </c>
    </row>
    <row r="53" spans="1:10" ht="15.75" thickBot="1">
      <c r="A53" s="24">
        <v>630</v>
      </c>
      <c r="B53" s="26"/>
      <c r="C53" s="26" t="s">
        <v>39</v>
      </c>
      <c r="D53" s="89"/>
      <c r="E53" s="17">
        <v>5910</v>
      </c>
      <c r="F53" s="17">
        <v>5800</v>
      </c>
      <c r="G53" s="65">
        <v>6000</v>
      </c>
      <c r="H53" s="128" t="s">
        <v>111</v>
      </c>
      <c r="I53" s="65">
        <v>7000</v>
      </c>
      <c r="J53" t="s">
        <v>107</v>
      </c>
    </row>
    <row r="54" spans="1:10" ht="15.75" thickBot="1">
      <c r="A54" s="28"/>
      <c r="B54" s="32"/>
      <c r="C54" s="101" t="s">
        <v>41</v>
      </c>
      <c r="D54" s="93" t="s">
        <v>98</v>
      </c>
      <c r="E54" s="63">
        <f t="shared" ref="E54:I54" si="13">SUM(E55)</f>
        <v>3729</v>
      </c>
      <c r="F54" s="63">
        <f t="shared" si="13"/>
        <v>4000</v>
      </c>
      <c r="G54" s="63">
        <f t="shared" si="13"/>
        <v>4000</v>
      </c>
      <c r="H54" s="125"/>
      <c r="I54" s="63">
        <f t="shared" si="13"/>
        <v>8000</v>
      </c>
    </row>
    <row r="55" spans="1:10" ht="15.75" thickBot="1">
      <c r="A55" s="24">
        <v>630</v>
      </c>
      <c r="B55" s="26"/>
      <c r="C55" s="26" t="s">
        <v>39</v>
      </c>
      <c r="D55" s="89"/>
      <c r="E55" s="17">
        <v>3729</v>
      </c>
      <c r="F55" s="17">
        <v>4000</v>
      </c>
      <c r="G55" s="65">
        <v>4000</v>
      </c>
      <c r="H55" s="128" t="s">
        <v>122</v>
      </c>
      <c r="I55" s="65">
        <v>8000</v>
      </c>
      <c r="J55" t="s">
        <v>107</v>
      </c>
    </row>
    <row r="56" spans="1:10" ht="15.75" thickBot="1">
      <c r="A56" s="20"/>
      <c r="B56" s="21"/>
      <c r="C56" s="21" t="s">
        <v>42</v>
      </c>
      <c r="D56" s="93" t="s">
        <v>86</v>
      </c>
      <c r="E56" s="64">
        <f t="shared" ref="E56:I56" si="14">SUM(E57:E59)</f>
        <v>14452</v>
      </c>
      <c r="F56" s="64">
        <f t="shared" si="14"/>
        <v>19500</v>
      </c>
      <c r="G56" s="64">
        <f t="shared" si="14"/>
        <v>30200</v>
      </c>
      <c r="H56" s="126"/>
      <c r="I56" s="64">
        <f t="shared" si="14"/>
        <v>30200</v>
      </c>
    </row>
    <row r="57" spans="1:10" ht="15.75" thickBot="1">
      <c r="A57" s="24">
        <v>610</v>
      </c>
      <c r="B57" s="26"/>
      <c r="C57" s="26" t="s">
        <v>43</v>
      </c>
      <c r="D57" s="89"/>
      <c r="E57" s="17">
        <v>6913</v>
      </c>
      <c r="F57" s="17">
        <v>10000</v>
      </c>
      <c r="G57" s="65">
        <v>15000</v>
      </c>
      <c r="H57" s="128"/>
      <c r="I57" s="65">
        <v>15000</v>
      </c>
    </row>
    <row r="58" spans="1:10" ht="15.75" thickBot="1">
      <c r="A58" s="24">
        <v>620</v>
      </c>
      <c r="B58" s="26"/>
      <c r="C58" s="26" t="s">
        <v>44</v>
      </c>
      <c r="D58" s="89"/>
      <c r="E58" s="17">
        <v>2757</v>
      </c>
      <c r="F58" s="17">
        <v>3500</v>
      </c>
      <c r="G58" s="65">
        <v>5200</v>
      </c>
      <c r="H58" s="128"/>
      <c r="I58" s="65">
        <v>5200</v>
      </c>
    </row>
    <row r="59" spans="1:10" ht="15.75" thickBot="1">
      <c r="A59" s="24">
        <v>630</v>
      </c>
      <c r="B59" s="27"/>
      <c r="C59" s="26" t="s">
        <v>39</v>
      </c>
      <c r="D59" s="89"/>
      <c r="E59" s="17">
        <v>4782</v>
      </c>
      <c r="F59" s="17">
        <v>6000</v>
      </c>
      <c r="G59" s="65">
        <v>10000</v>
      </c>
      <c r="H59" s="128"/>
      <c r="I59" s="65">
        <v>10000</v>
      </c>
    </row>
    <row r="60" spans="1:10" ht="15.75" thickBot="1">
      <c r="A60" s="20"/>
      <c r="B60" s="21"/>
      <c r="C60" s="21" t="s">
        <v>45</v>
      </c>
      <c r="D60" s="93" t="s">
        <v>95</v>
      </c>
      <c r="E60" s="64">
        <f t="shared" ref="E60:I60" si="15">SUM(E61)</f>
        <v>4982</v>
      </c>
      <c r="F60" s="64">
        <f t="shared" si="15"/>
        <v>4500</v>
      </c>
      <c r="G60" s="64">
        <f t="shared" si="15"/>
        <v>5000</v>
      </c>
      <c r="H60" s="126"/>
      <c r="I60" s="64">
        <f t="shared" si="15"/>
        <v>5000</v>
      </c>
    </row>
    <row r="61" spans="1:10" ht="15.75" thickBot="1">
      <c r="A61" s="24">
        <v>630</v>
      </c>
      <c r="B61" s="26"/>
      <c r="C61" s="26" t="s">
        <v>39</v>
      </c>
      <c r="D61" s="89"/>
      <c r="E61" s="17">
        <v>4982</v>
      </c>
      <c r="F61" s="17">
        <v>4500</v>
      </c>
      <c r="G61" s="65">
        <v>5000</v>
      </c>
      <c r="H61" s="128"/>
      <c r="I61" s="65">
        <v>5000</v>
      </c>
    </row>
    <row r="62" spans="1:10" ht="15.75" thickBot="1">
      <c r="A62" s="107"/>
      <c r="B62" s="43"/>
      <c r="C62" s="108" t="s">
        <v>103</v>
      </c>
      <c r="D62" s="109" t="s">
        <v>104</v>
      </c>
      <c r="E62" s="110">
        <v>0</v>
      </c>
      <c r="F62" s="110">
        <f>SUM(F63)</f>
        <v>9350</v>
      </c>
      <c r="G62" s="111">
        <f>SUM(G63)</f>
        <v>500</v>
      </c>
      <c r="H62" s="129"/>
      <c r="I62" s="111">
        <f>SUM(I63)</f>
        <v>500</v>
      </c>
    </row>
    <row r="63" spans="1:10" ht="15.75" thickBot="1">
      <c r="A63" s="24">
        <v>630</v>
      </c>
      <c r="B63" s="27"/>
      <c r="C63" s="26" t="s">
        <v>39</v>
      </c>
      <c r="D63" s="89"/>
      <c r="E63" s="17">
        <v>0</v>
      </c>
      <c r="F63" s="17">
        <v>9350</v>
      </c>
      <c r="G63" s="65">
        <v>500</v>
      </c>
      <c r="H63" s="128"/>
      <c r="I63" s="65">
        <v>500</v>
      </c>
    </row>
    <row r="64" spans="1:10" ht="15.75" thickBot="1">
      <c r="A64" s="20"/>
      <c r="B64" s="21"/>
      <c r="C64" s="21" t="s">
        <v>46</v>
      </c>
      <c r="D64" s="93" t="s">
        <v>87</v>
      </c>
      <c r="E64" s="64">
        <f t="shared" ref="E64:I64" si="16">SUM(E65:E66)</f>
        <v>426</v>
      </c>
      <c r="F64" s="64">
        <f t="shared" si="16"/>
        <v>0</v>
      </c>
      <c r="G64" s="64">
        <f t="shared" si="16"/>
        <v>500</v>
      </c>
      <c r="H64" s="126"/>
      <c r="I64" s="64">
        <f t="shared" si="16"/>
        <v>500</v>
      </c>
    </row>
    <row r="65" spans="1:10" ht="15.75" thickBot="1">
      <c r="A65" s="24">
        <v>630</v>
      </c>
      <c r="B65" s="27"/>
      <c r="C65" s="26" t="s">
        <v>39</v>
      </c>
      <c r="D65" s="89"/>
      <c r="E65" s="17">
        <v>26</v>
      </c>
      <c r="F65" s="17">
        <v>0</v>
      </c>
      <c r="G65" s="65">
        <v>500</v>
      </c>
      <c r="H65" s="128"/>
      <c r="I65" s="65">
        <v>500</v>
      </c>
    </row>
    <row r="66" spans="1:10" ht="15.75" thickBot="1">
      <c r="A66" s="24">
        <v>642</v>
      </c>
      <c r="B66" s="27"/>
      <c r="C66" s="26" t="s">
        <v>36</v>
      </c>
      <c r="D66" s="89"/>
      <c r="E66" s="17">
        <v>400</v>
      </c>
      <c r="F66" s="17">
        <v>0</v>
      </c>
      <c r="G66" s="65">
        <v>0</v>
      </c>
      <c r="H66" s="128"/>
      <c r="I66" s="65">
        <v>0</v>
      </c>
    </row>
    <row r="67" spans="1:10" ht="15.75" thickBot="1">
      <c r="A67" s="36"/>
      <c r="B67" s="29"/>
      <c r="C67" s="101" t="s">
        <v>47</v>
      </c>
      <c r="D67" s="93" t="s">
        <v>88</v>
      </c>
      <c r="E67" s="63">
        <f t="shared" ref="E67:I67" si="17">SUM(E68:E69)</f>
        <v>500</v>
      </c>
      <c r="F67" s="63">
        <f t="shared" si="17"/>
        <v>2000</v>
      </c>
      <c r="G67" s="63">
        <f t="shared" si="17"/>
        <v>10500</v>
      </c>
      <c r="H67" s="125"/>
      <c r="I67" s="63">
        <f t="shared" si="17"/>
        <v>10500</v>
      </c>
    </row>
    <row r="68" spans="1:10" ht="15.75" thickBot="1">
      <c r="A68" s="35">
        <v>630</v>
      </c>
      <c r="B68" s="27"/>
      <c r="C68" s="26" t="s">
        <v>39</v>
      </c>
      <c r="D68" s="89"/>
      <c r="E68" s="17">
        <v>0</v>
      </c>
      <c r="F68" s="17">
        <v>2000</v>
      </c>
      <c r="G68" s="65">
        <v>10000</v>
      </c>
      <c r="H68" s="128"/>
      <c r="I68" s="65">
        <v>10000</v>
      </c>
    </row>
    <row r="69" spans="1:10" ht="15.75" thickBot="1">
      <c r="A69" s="35">
        <v>642</v>
      </c>
      <c r="B69" s="27"/>
      <c r="C69" s="26" t="s">
        <v>36</v>
      </c>
      <c r="D69" s="89"/>
      <c r="E69" s="17">
        <v>500</v>
      </c>
      <c r="F69" s="17">
        <v>0</v>
      </c>
      <c r="G69" s="65">
        <v>500</v>
      </c>
      <c r="H69" s="128"/>
      <c r="I69" s="65">
        <v>500</v>
      </c>
    </row>
    <row r="70" spans="1:10" ht="15.75" thickBot="1">
      <c r="A70" s="37"/>
      <c r="B70" s="21"/>
      <c r="C70" s="21" t="s">
        <v>48</v>
      </c>
      <c r="D70" s="93" t="s">
        <v>96</v>
      </c>
      <c r="E70" s="64">
        <v>0</v>
      </c>
      <c r="F70" s="64">
        <f>SUM(F71)</f>
        <v>0</v>
      </c>
      <c r="G70" s="64">
        <f>SUM(G71)</f>
        <v>1000</v>
      </c>
      <c r="H70" s="126"/>
      <c r="I70" s="64">
        <f>SUM(I71)</f>
        <v>1000</v>
      </c>
    </row>
    <row r="71" spans="1:10" ht="15.75" thickBot="1">
      <c r="A71" s="24">
        <v>630</v>
      </c>
      <c r="B71" s="26"/>
      <c r="C71" s="26" t="s">
        <v>39</v>
      </c>
      <c r="D71" s="89"/>
      <c r="E71" s="17">
        <v>0</v>
      </c>
      <c r="F71" s="17">
        <v>0</v>
      </c>
      <c r="G71" s="65">
        <v>1000</v>
      </c>
      <c r="H71" s="128"/>
      <c r="I71" s="65">
        <v>1000</v>
      </c>
    </row>
    <row r="72" spans="1:10" ht="15.75" thickBot="1">
      <c r="A72" s="20"/>
      <c r="B72" s="21"/>
      <c r="C72" s="21" t="s">
        <v>49</v>
      </c>
      <c r="D72" s="93" t="s">
        <v>50</v>
      </c>
      <c r="E72" s="64">
        <v>28</v>
      </c>
      <c r="F72" s="64">
        <f>SUM(F73)</f>
        <v>2000</v>
      </c>
      <c r="G72" s="64">
        <f>SUM(G73)</f>
        <v>2500</v>
      </c>
      <c r="H72" s="126"/>
      <c r="I72" s="64">
        <f>SUM(I73)</f>
        <v>3000</v>
      </c>
    </row>
    <row r="73" spans="1:10" ht="15.75" thickBot="1">
      <c r="A73" s="24">
        <v>630</v>
      </c>
      <c r="B73" s="26"/>
      <c r="C73" s="26" t="s">
        <v>39</v>
      </c>
      <c r="D73" s="89"/>
      <c r="E73" s="17">
        <v>28</v>
      </c>
      <c r="F73" s="17">
        <v>2000</v>
      </c>
      <c r="G73" s="65">
        <v>2500</v>
      </c>
      <c r="H73" s="128" t="s">
        <v>126</v>
      </c>
      <c r="I73" s="65">
        <v>3000</v>
      </c>
      <c r="J73" t="s">
        <v>107</v>
      </c>
    </row>
    <row r="74" spans="1:10" ht="15.75" thickBot="1">
      <c r="A74" s="20"/>
      <c r="B74" s="21"/>
      <c r="C74" s="21" t="s">
        <v>51</v>
      </c>
      <c r="D74" s="93" t="s">
        <v>97</v>
      </c>
      <c r="E74" s="64">
        <v>399</v>
      </c>
      <c r="F74" s="64">
        <f>SUM(F75)</f>
        <v>0</v>
      </c>
      <c r="G74" s="64">
        <f>SUM(G75)</f>
        <v>500</v>
      </c>
      <c r="H74" s="126"/>
      <c r="I74" s="64">
        <f>SUM(I75)</f>
        <v>500</v>
      </c>
    </row>
    <row r="75" spans="1:10" ht="15.75" thickBot="1">
      <c r="A75" s="24">
        <v>642</v>
      </c>
      <c r="B75" s="26"/>
      <c r="C75" s="26" t="s">
        <v>52</v>
      </c>
      <c r="D75" s="89"/>
      <c r="E75" s="17">
        <v>399</v>
      </c>
      <c r="F75" s="17">
        <v>0</v>
      </c>
      <c r="G75" s="65">
        <v>500</v>
      </c>
      <c r="H75" s="128"/>
      <c r="I75" s="65">
        <v>500</v>
      </c>
    </row>
    <row r="76" spans="1:10" ht="15.75" thickBot="1">
      <c r="A76" s="20"/>
      <c r="B76" s="21"/>
      <c r="C76" s="21" t="s">
        <v>53</v>
      </c>
      <c r="D76" s="93"/>
      <c r="E76" s="22">
        <f t="shared" ref="E76:I76" si="18">SUM(E77,E81,E83)</f>
        <v>183295.7</v>
      </c>
      <c r="F76" s="22">
        <f t="shared" si="18"/>
        <v>300000</v>
      </c>
      <c r="G76" s="64">
        <f t="shared" si="18"/>
        <v>253000</v>
      </c>
      <c r="H76" s="126"/>
      <c r="I76" s="64">
        <f t="shared" si="18"/>
        <v>190000</v>
      </c>
    </row>
    <row r="77" spans="1:10" ht="15.75" thickBot="1">
      <c r="A77" s="24">
        <v>700</v>
      </c>
      <c r="B77" s="27"/>
      <c r="C77" s="27" t="s">
        <v>54</v>
      </c>
      <c r="D77" s="89" t="s">
        <v>85</v>
      </c>
      <c r="E77" s="77">
        <f t="shared" ref="E77:I77" si="19">SUM(E78:E80)</f>
        <v>183295.7</v>
      </c>
      <c r="F77" s="77">
        <f t="shared" si="19"/>
        <v>300000</v>
      </c>
      <c r="G77" s="77">
        <f t="shared" si="19"/>
        <v>253000</v>
      </c>
      <c r="H77" s="94"/>
      <c r="I77" s="77">
        <f t="shared" si="19"/>
        <v>190000</v>
      </c>
    </row>
    <row r="78" spans="1:10" ht="15.75" thickBot="1">
      <c r="A78" s="39"/>
      <c r="B78" s="27"/>
      <c r="C78" s="26" t="s">
        <v>55</v>
      </c>
      <c r="D78" s="94"/>
      <c r="E78" s="75">
        <v>0</v>
      </c>
      <c r="F78" s="75">
        <v>0</v>
      </c>
      <c r="G78" s="74">
        <v>0</v>
      </c>
      <c r="H78" s="121"/>
      <c r="I78" s="74">
        <v>0</v>
      </c>
    </row>
    <row r="79" spans="1:10" ht="15.75" thickBot="1">
      <c r="A79" s="39"/>
      <c r="B79" s="27"/>
      <c r="C79" s="26" t="s">
        <v>56</v>
      </c>
      <c r="D79" s="94"/>
      <c r="E79" s="76">
        <v>183295.7</v>
      </c>
      <c r="F79" s="76">
        <v>300000</v>
      </c>
      <c r="G79" s="137">
        <v>253000</v>
      </c>
      <c r="H79" s="121" t="s">
        <v>119</v>
      </c>
      <c r="I79" s="74">
        <v>190000</v>
      </c>
      <c r="J79" s="113" t="s">
        <v>107</v>
      </c>
    </row>
    <row r="80" spans="1:10" ht="15.75" thickBot="1">
      <c r="A80" s="39"/>
      <c r="B80" s="27"/>
      <c r="C80" s="40" t="s">
        <v>57</v>
      </c>
      <c r="D80" s="94"/>
      <c r="E80" s="76">
        <v>0</v>
      </c>
      <c r="F80" s="76">
        <v>0</v>
      </c>
      <c r="G80" s="74">
        <v>0</v>
      </c>
      <c r="H80" s="121"/>
      <c r="I80" s="74">
        <v>0</v>
      </c>
    </row>
    <row r="81" spans="1:11" ht="15.75" thickBot="1">
      <c r="A81" s="24">
        <v>700</v>
      </c>
      <c r="B81" s="27"/>
      <c r="C81" s="27" t="s">
        <v>41</v>
      </c>
      <c r="D81" s="94" t="s">
        <v>94</v>
      </c>
      <c r="E81" s="77">
        <v>0</v>
      </c>
      <c r="F81" s="77">
        <f>SUM(F82)</f>
        <v>0</v>
      </c>
      <c r="G81" s="77">
        <f>SUM(G82)</f>
        <v>0</v>
      </c>
      <c r="H81" s="94"/>
      <c r="I81" s="77">
        <f>SUM(I82)</f>
        <v>0</v>
      </c>
    </row>
    <row r="82" spans="1:11" ht="15.75" thickBot="1">
      <c r="A82" s="39"/>
      <c r="B82" s="27"/>
      <c r="C82" s="40" t="s">
        <v>58</v>
      </c>
      <c r="D82" s="94"/>
      <c r="E82" s="76">
        <v>0</v>
      </c>
      <c r="F82" s="76">
        <v>0</v>
      </c>
      <c r="G82" s="74">
        <v>0</v>
      </c>
      <c r="H82" s="121"/>
      <c r="I82" s="74">
        <v>0</v>
      </c>
    </row>
    <row r="83" spans="1:11" ht="15.75" thickBot="1">
      <c r="A83" s="24">
        <v>700</v>
      </c>
      <c r="B83" s="27"/>
      <c r="C83" s="27" t="s">
        <v>42</v>
      </c>
      <c r="D83" s="94" t="s">
        <v>86</v>
      </c>
      <c r="E83" s="77">
        <v>0</v>
      </c>
      <c r="F83" s="77">
        <f>SUM(F84:F85)</f>
        <v>0</v>
      </c>
      <c r="G83" s="77">
        <f>SUM(G84:G85)</f>
        <v>0</v>
      </c>
      <c r="H83" s="94"/>
      <c r="I83" s="77">
        <f>SUM(I84:I85)</f>
        <v>0</v>
      </c>
    </row>
    <row r="84" spans="1:11" ht="15.75" thickBot="1">
      <c r="A84" s="41"/>
      <c r="B84" s="26"/>
      <c r="C84" s="26" t="s">
        <v>59</v>
      </c>
      <c r="D84" s="94"/>
      <c r="E84" s="76">
        <v>0</v>
      </c>
      <c r="F84" s="76">
        <v>0</v>
      </c>
      <c r="G84" s="74">
        <v>0</v>
      </c>
      <c r="H84" s="121"/>
      <c r="I84" s="74">
        <v>0</v>
      </c>
    </row>
    <row r="85" spans="1:11" ht="15.75" thickBot="1">
      <c r="A85" s="41"/>
      <c r="B85" s="26"/>
      <c r="C85" s="26" t="s">
        <v>60</v>
      </c>
      <c r="D85" s="94"/>
      <c r="E85" s="76">
        <v>0</v>
      </c>
      <c r="F85" s="76">
        <v>0</v>
      </c>
      <c r="G85" s="74">
        <v>0</v>
      </c>
      <c r="H85" s="121"/>
      <c r="I85" s="74">
        <v>0</v>
      </c>
    </row>
    <row r="86" spans="1:11" ht="15.75" thickBot="1">
      <c r="A86" s="42"/>
      <c r="B86" s="43"/>
      <c r="C86" s="33" t="s">
        <v>61</v>
      </c>
      <c r="D86" s="93"/>
      <c r="E86" s="34">
        <v>0</v>
      </c>
      <c r="F86" s="34">
        <v>0</v>
      </c>
      <c r="G86" s="34">
        <v>0</v>
      </c>
      <c r="H86" s="130"/>
      <c r="I86" s="34">
        <v>0</v>
      </c>
      <c r="K86" s="102"/>
    </row>
    <row r="87" spans="1:11" ht="15.75" thickBot="1">
      <c r="A87" s="20"/>
      <c r="B87" s="21"/>
      <c r="C87" s="21" t="s">
        <v>62</v>
      </c>
      <c r="D87" s="93"/>
      <c r="E87" s="22">
        <v>140000</v>
      </c>
      <c r="F87" s="22">
        <f>SUM(F89,F95,F99)</f>
        <v>116000</v>
      </c>
      <c r="G87" s="64">
        <f>SUM(G89,G95,G99)</f>
        <v>137500</v>
      </c>
      <c r="H87" s="126"/>
      <c r="I87" s="64">
        <f t="shared" ref="I87" si="20">SUM(I89,I95,I99)</f>
        <v>153000</v>
      </c>
      <c r="K87" s="103"/>
    </row>
    <row r="88" spans="1:11" ht="15.75" thickBot="1">
      <c r="A88" s="44"/>
      <c r="B88" s="46"/>
      <c r="C88" s="46" t="s">
        <v>63</v>
      </c>
      <c r="D88" s="95"/>
      <c r="E88" s="45"/>
      <c r="F88" s="45"/>
      <c r="G88" s="67"/>
      <c r="H88" s="131"/>
      <c r="I88" s="67"/>
    </row>
    <row r="89" spans="1:11" ht="15.75" thickBot="1">
      <c r="A89" s="140" t="s">
        <v>64</v>
      </c>
      <c r="B89" s="141"/>
      <c r="C89" s="49" t="s">
        <v>65</v>
      </c>
      <c r="D89" s="96"/>
      <c r="E89" s="68">
        <f t="shared" ref="E89:I89" si="21">SUM(E90:E94)</f>
        <v>75000</v>
      </c>
      <c r="F89" s="68">
        <f t="shared" si="21"/>
        <v>58700</v>
      </c>
      <c r="G89" s="68">
        <f t="shared" si="21"/>
        <v>74500</v>
      </c>
      <c r="H89" s="96" t="s">
        <v>123</v>
      </c>
      <c r="I89" s="68">
        <f t="shared" si="21"/>
        <v>85000</v>
      </c>
      <c r="J89" t="s">
        <v>107</v>
      </c>
    </row>
    <row r="90" spans="1:11" ht="15.75" thickBot="1">
      <c r="A90" s="39"/>
      <c r="B90" s="27"/>
      <c r="C90" s="26" t="s">
        <v>43</v>
      </c>
      <c r="D90" s="89"/>
      <c r="E90" s="17">
        <v>45000</v>
      </c>
      <c r="F90" s="17">
        <v>35000</v>
      </c>
      <c r="G90" s="65">
        <v>45000</v>
      </c>
      <c r="H90" s="128" t="s">
        <v>124</v>
      </c>
      <c r="I90" s="65">
        <v>50000</v>
      </c>
      <c r="J90" t="s">
        <v>107</v>
      </c>
    </row>
    <row r="91" spans="1:11" ht="15.75" thickBot="1">
      <c r="A91" s="39"/>
      <c r="B91" s="27"/>
      <c r="C91" s="26" t="s">
        <v>44</v>
      </c>
      <c r="D91" s="89"/>
      <c r="E91" s="17">
        <v>16000</v>
      </c>
      <c r="F91" s="17">
        <v>12500</v>
      </c>
      <c r="G91" s="65">
        <v>16000</v>
      </c>
      <c r="H91" s="128" t="s">
        <v>125</v>
      </c>
      <c r="I91" s="65">
        <v>17500</v>
      </c>
      <c r="J91" t="s">
        <v>107</v>
      </c>
    </row>
    <row r="92" spans="1:11" ht="15.75" thickBot="1">
      <c r="A92" s="39"/>
      <c r="B92" s="27"/>
      <c r="C92" s="26" t="s">
        <v>30</v>
      </c>
      <c r="D92" s="89"/>
      <c r="E92" s="17">
        <v>200</v>
      </c>
      <c r="F92" s="17">
        <v>100</v>
      </c>
      <c r="G92" s="65">
        <v>200</v>
      </c>
      <c r="H92" s="128"/>
      <c r="I92" s="65">
        <v>200</v>
      </c>
    </row>
    <row r="93" spans="1:11" ht="15.75" thickBot="1">
      <c r="A93" s="39"/>
      <c r="B93" s="27"/>
      <c r="C93" s="26" t="s">
        <v>39</v>
      </c>
      <c r="D93" s="89"/>
      <c r="E93" s="17">
        <v>13500</v>
      </c>
      <c r="F93" s="17">
        <v>11000</v>
      </c>
      <c r="G93" s="65">
        <v>13000</v>
      </c>
      <c r="H93" s="128" t="s">
        <v>122</v>
      </c>
      <c r="I93" s="65">
        <v>17000</v>
      </c>
      <c r="J93" t="s">
        <v>107</v>
      </c>
    </row>
    <row r="94" spans="1:11" ht="15.75" thickBot="1">
      <c r="A94" s="30"/>
      <c r="B94" s="25"/>
      <c r="C94" s="27" t="s">
        <v>66</v>
      </c>
      <c r="D94" s="90"/>
      <c r="E94" s="17">
        <v>300</v>
      </c>
      <c r="F94" s="17">
        <v>100</v>
      </c>
      <c r="G94" s="65">
        <v>300</v>
      </c>
      <c r="H94" s="128"/>
      <c r="I94" s="65">
        <v>300</v>
      </c>
    </row>
    <row r="95" spans="1:11" ht="15.75" thickBot="1">
      <c r="A95" s="47"/>
      <c r="B95" s="47"/>
      <c r="C95" s="48" t="s">
        <v>67</v>
      </c>
      <c r="D95" s="96"/>
      <c r="E95" s="68">
        <f t="shared" ref="E95:I95" si="22">SUM(E96:E98)</f>
        <v>18000</v>
      </c>
      <c r="F95" s="68">
        <f t="shared" si="22"/>
        <v>17800</v>
      </c>
      <c r="G95" s="68">
        <f t="shared" si="22"/>
        <v>18000</v>
      </c>
      <c r="H95" s="96" t="s">
        <v>127</v>
      </c>
      <c r="I95" s="68">
        <f t="shared" si="22"/>
        <v>20000</v>
      </c>
      <c r="J95" t="s">
        <v>107</v>
      </c>
    </row>
    <row r="96" spans="1:11" ht="15.75" thickBot="1">
      <c r="A96" s="39"/>
      <c r="B96" s="27"/>
      <c r="C96" s="26" t="s">
        <v>43</v>
      </c>
      <c r="D96" s="89"/>
      <c r="E96" s="17">
        <v>13000</v>
      </c>
      <c r="F96" s="17">
        <v>13000</v>
      </c>
      <c r="G96" s="65">
        <v>13000</v>
      </c>
      <c r="H96" s="128" t="s">
        <v>125</v>
      </c>
      <c r="I96" s="65">
        <v>14500</v>
      </c>
      <c r="J96" t="s">
        <v>107</v>
      </c>
    </row>
    <row r="97" spans="1:10" ht="15.75" thickBot="1">
      <c r="A97" s="39"/>
      <c r="B97" s="27"/>
      <c r="C97" s="26" t="s">
        <v>44</v>
      </c>
      <c r="D97" s="89"/>
      <c r="E97" s="17">
        <v>4500</v>
      </c>
      <c r="F97" s="17">
        <v>4500</v>
      </c>
      <c r="G97" s="65">
        <v>4500</v>
      </c>
      <c r="H97" s="128" t="s">
        <v>126</v>
      </c>
      <c r="I97" s="65">
        <v>5000</v>
      </c>
      <c r="J97" t="s">
        <v>107</v>
      </c>
    </row>
    <row r="98" spans="1:10" ht="15.75" thickBot="1">
      <c r="A98" s="39"/>
      <c r="B98" s="27"/>
      <c r="C98" s="26" t="s">
        <v>39</v>
      </c>
      <c r="D98" s="89"/>
      <c r="E98" s="17">
        <v>500</v>
      </c>
      <c r="F98" s="17">
        <v>300</v>
      </c>
      <c r="G98" s="65">
        <v>500</v>
      </c>
      <c r="H98" s="128"/>
      <c r="I98" s="65">
        <v>500</v>
      </c>
    </row>
    <row r="99" spans="1:10" ht="15.75" thickBot="1">
      <c r="A99" s="48"/>
      <c r="B99" s="50"/>
      <c r="C99" s="49" t="s">
        <v>68</v>
      </c>
      <c r="D99" s="96"/>
      <c r="E99" s="68">
        <f t="shared" ref="E99:I99" si="23">SUM(E100:E103)</f>
        <v>37251.43</v>
      </c>
      <c r="F99" s="68">
        <f t="shared" si="23"/>
        <v>39500</v>
      </c>
      <c r="G99" s="68">
        <f t="shared" si="23"/>
        <v>45000</v>
      </c>
      <c r="H99" s="96" t="s">
        <v>128</v>
      </c>
      <c r="I99" s="68">
        <f t="shared" si="23"/>
        <v>48000</v>
      </c>
      <c r="J99" t="s">
        <v>107</v>
      </c>
    </row>
    <row r="100" spans="1:10" ht="15.75" thickBot="1">
      <c r="A100" s="39"/>
      <c r="B100" s="26"/>
      <c r="C100" s="26" t="s">
        <v>43</v>
      </c>
      <c r="D100" s="97"/>
      <c r="E100" s="112">
        <v>23851.43</v>
      </c>
      <c r="F100" s="52">
        <v>28000</v>
      </c>
      <c r="G100" s="69">
        <v>31400</v>
      </c>
      <c r="H100" s="132" t="s">
        <v>127</v>
      </c>
      <c r="I100" s="69">
        <v>33400</v>
      </c>
      <c r="J100" t="s">
        <v>107</v>
      </c>
    </row>
    <row r="101" spans="1:10" ht="15.75" thickBot="1">
      <c r="A101" s="39"/>
      <c r="B101" s="26"/>
      <c r="C101" s="26" t="s">
        <v>44</v>
      </c>
      <c r="D101" s="97"/>
      <c r="E101" s="52">
        <v>11700</v>
      </c>
      <c r="F101" s="52">
        <v>10000</v>
      </c>
      <c r="G101" s="69">
        <v>11000</v>
      </c>
      <c r="H101" s="132" t="s">
        <v>111</v>
      </c>
      <c r="I101" s="69">
        <v>12000</v>
      </c>
      <c r="J101" t="s">
        <v>107</v>
      </c>
    </row>
    <row r="102" spans="1:10" ht="15.75" thickBot="1">
      <c r="A102" s="39"/>
      <c r="B102" s="26"/>
      <c r="C102" s="26" t="s">
        <v>39</v>
      </c>
      <c r="D102" s="97"/>
      <c r="E102" s="52">
        <v>1500</v>
      </c>
      <c r="F102" s="52">
        <v>1500</v>
      </c>
      <c r="G102" s="69">
        <v>2500</v>
      </c>
      <c r="H102" s="132"/>
      <c r="I102" s="69">
        <v>2500</v>
      </c>
    </row>
    <row r="103" spans="1:10" ht="15.75" thickBot="1">
      <c r="A103" s="39"/>
      <c r="B103" s="27"/>
      <c r="C103" s="27" t="s">
        <v>66</v>
      </c>
      <c r="D103" s="97"/>
      <c r="E103" s="51">
        <v>200</v>
      </c>
      <c r="F103" s="51">
        <v>0</v>
      </c>
      <c r="G103" s="69">
        <v>100</v>
      </c>
      <c r="H103" s="132"/>
      <c r="I103" s="69">
        <v>100</v>
      </c>
    </row>
    <row r="104" spans="1:10" ht="15.75" thickBot="1">
      <c r="A104" s="20"/>
      <c r="B104" s="21"/>
      <c r="C104" s="21" t="s">
        <v>69</v>
      </c>
      <c r="D104" s="93"/>
      <c r="E104" s="23">
        <v>0</v>
      </c>
      <c r="F104" s="23">
        <v>0</v>
      </c>
      <c r="G104" s="64">
        <v>0</v>
      </c>
      <c r="H104" s="126"/>
      <c r="I104" s="64">
        <v>0</v>
      </c>
    </row>
    <row r="105" spans="1:10" ht="15.75" thickBot="1">
      <c r="A105" s="39"/>
      <c r="B105" s="26"/>
      <c r="C105" s="26"/>
      <c r="D105" s="97"/>
      <c r="E105" s="25"/>
      <c r="F105" s="25"/>
      <c r="G105" s="70"/>
      <c r="H105" s="133"/>
      <c r="I105" s="70"/>
    </row>
    <row r="106" spans="1:10" ht="15.75" thickBot="1">
      <c r="A106" s="53"/>
      <c r="B106" s="55"/>
      <c r="C106" s="55" t="s">
        <v>70</v>
      </c>
      <c r="D106" s="98"/>
      <c r="E106" s="54"/>
      <c r="F106" s="54"/>
      <c r="G106" s="71"/>
      <c r="H106" s="134"/>
      <c r="I106" s="71"/>
    </row>
    <row r="107" spans="1:10" ht="15.75" thickBot="1">
      <c r="A107" s="56"/>
      <c r="B107" s="16"/>
      <c r="C107" s="16" t="s">
        <v>71</v>
      </c>
      <c r="D107" s="89"/>
      <c r="E107" s="65">
        <v>404385</v>
      </c>
      <c r="F107" s="65">
        <f>SUM(F6)</f>
        <v>601100</v>
      </c>
      <c r="G107" s="65">
        <f>SUM(G6)</f>
        <v>327850</v>
      </c>
      <c r="H107" s="128"/>
      <c r="I107" s="65">
        <f>SUM(I6)</f>
        <v>369800</v>
      </c>
    </row>
    <row r="108" spans="1:10" ht="15.75" thickBot="1">
      <c r="A108" s="56"/>
      <c r="B108" s="16"/>
      <c r="C108" s="16" t="s">
        <v>72</v>
      </c>
      <c r="D108" s="89"/>
      <c r="E108" s="65">
        <v>189990</v>
      </c>
      <c r="F108" s="65">
        <f>SUM(F30)</f>
        <v>190050</v>
      </c>
      <c r="G108" s="65">
        <f>SUM(G30)</f>
        <v>201850</v>
      </c>
      <c r="H108" s="128"/>
      <c r="I108" s="65">
        <f>SUM(I30)</f>
        <v>215050</v>
      </c>
    </row>
    <row r="109" spans="1:10" ht="15.75" thickBot="1">
      <c r="A109" s="56"/>
      <c r="B109" s="16"/>
      <c r="C109" s="16" t="s">
        <v>73</v>
      </c>
      <c r="D109" s="89"/>
      <c r="E109" s="65">
        <v>214395</v>
      </c>
      <c r="F109" s="65">
        <f>SUM(F107-F108)</f>
        <v>411050</v>
      </c>
      <c r="G109" s="65">
        <f>SUM(G107-G108)</f>
        <v>126000</v>
      </c>
      <c r="H109" s="128"/>
      <c r="I109" s="65">
        <f t="shared" ref="I109" si="24">SUM(I107-I108)</f>
        <v>154750</v>
      </c>
      <c r="J109" s="58"/>
    </row>
    <row r="110" spans="1:10" ht="15.75" thickBot="1">
      <c r="A110" s="56"/>
      <c r="B110" s="16"/>
      <c r="C110" s="16" t="s">
        <v>74</v>
      </c>
      <c r="D110" s="89"/>
      <c r="E110" s="65">
        <v>38000</v>
      </c>
      <c r="F110" s="65">
        <f>SUM(F24)</f>
        <v>0</v>
      </c>
      <c r="G110" s="65">
        <f>SUM(G24)</f>
        <v>133000</v>
      </c>
      <c r="H110" s="128"/>
      <c r="I110" s="65">
        <f t="shared" ref="I110" si="25">SUM(I24)</f>
        <v>3000</v>
      </c>
    </row>
    <row r="111" spans="1:10" ht="15.75" thickBot="1">
      <c r="A111" s="56"/>
      <c r="B111" s="16"/>
      <c r="C111" s="16" t="s">
        <v>75</v>
      </c>
      <c r="D111" s="89"/>
      <c r="E111" s="65">
        <v>200000</v>
      </c>
      <c r="F111" s="65">
        <f>SUM(F76)</f>
        <v>300000</v>
      </c>
      <c r="G111" s="65">
        <f>SUM(G76)</f>
        <v>253000</v>
      </c>
      <c r="H111" s="128"/>
      <c r="I111" s="65">
        <f t="shared" ref="I111" si="26">SUM(I76)</f>
        <v>190000</v>
      </c>
    </row>
    <row r="112" spans="1:10" ht="15.75" thickBot="1">
      <c r="A112" s="56"/>
      <c r="B112" s="16"/>
      <c r="C112" s="16" t="s">
        <v>76</v>
      </c>
      <c r="D112" s="89"/>
      <c r="E112" s="65">
        <v>-162000</v>
      </c>
      <c r="F112" s="65">
        <f>SUM(F110-F111)</f>
        <v>-300000</v>
      </c>
      <c r="G112" s="65">
        <f>SUM(G110-G111)</f>
        <v>-120000</v>
      </c>
      <c r="H112" s="128"/>
      <c r="I112" s="65">
        <f t="shared" ref="I112" si="27">SUM(I110-I111)</f>
        <v>-187000</v>
      </c>
    </row>
    <row r="113" spans="1:10" ht="15.75" thickBot="1">
      <c r="A113" s="56"/>
      <c r="B113" s="16"/>
      <c r="C113" s="16" t="s">
        <v>105</v>
      </c>
      <c r="D113" s="89"/>
      <c r="E113" s="65"/>
      <c r="F113" s="65">
        <f>SUM(F28)</f>
        <v>14500</v>
      </c>
      <c r="G113" s="65">
        <f>SUM(G28)</f>
        <v>14500</v>
      </c>
      <c r="H113" s="128"/>
      <c r="I113" s="65">
        <f t="shared" ref="I113" si="28">SUM(I28)</f>
        <v>5000</v>
      </c>
    </row>
    <row r="114" spans="1:10" ht="15.75" thickBot="1">
      <c r="A114" s="56"/>
      <c r="B114" s="16"/>
      <c r="C114" s="16" t="s">
        <v>77</v>
      </c>
      <c r="D114" s="89"/>
      <c r="E114" s="65">
        <v>140000</v>
      </c>
      <c r="F114" s="65">
        <f>SUM(F87)</f>
        <v>116000</v>
      </c>
      <c r="G114" s="65">
        <f>SUM(G87)</f>
        <v>137500</v>
      </c>
      <c r="H114" s="128"/>
      <c r="I114" s="65">
        <f t="shared" ref="I114" si="29">SUM(I87)</f>
        <v>153000</v>
      </c>
    </row>
    <row r="115" spans="1:10" ht="15.75" thickBot="1">
      <c r="A115" s="56"/>
      <c r="B115" s="38"/>
      <c r="C115" s="38" t="s">
        <v>78</v>
      </c>
      <c r="D115" s="89"/>
      <c r="E115" s="66">
        <v>-87605</v>
      </c>
      <c r="F115" s="66">
        <f>SUM(F109+F112+F113-F114)</f>
        <v>9550</v>
      </c>
      <c r="G115" s="66">
        <v>-20000</v>
      </c>
      <c r="H115" s="89"/>
      <c r="I115" s="66">
        <f>SUM(I109-I112+I113-I114)</f>
        <v>193750</v>
      </c>
      <c r="J115" s="58"/>
    </row>
    <row r="116" spans="1:10" ht="15.75" thickBot="1">
      <c r="A116" s="56"/>
      <c r="B116" s="16"/>
      <c r="C116" s="16" t="s">
        <v>79</v>
      </c>
      <c r="D116" s="89"/>
      <c r="E116" s="31">
        <v>0</v>
      </c>
      <c r="F116" s="31">
        <v>0</v>
      </c>
      <c r="G116" s="65">
        <v>0</v>
      </c>
      <c r="H116" s="128"/>
      <c r="I116" s="65">
        <v>0</v>
      </c>
    </row>
    <row r="117" spans="1:10" ht="15.75" thickBot="1">
      <c r="A117" s="56"/>
      <c r="B117" s="16"/>
      <c r="C117" s="16" t="s">
        <v>69</v>
      </c>
      <c r="D117" s="89"/>
      <c r="E117" s="31">
        <v>0</v>
      </c>
      <c r="F117" s="31">
        <v>0</v>
      </c>
      <c r="G117" s="65">
        <v>0</v>
      </c>
      <c r="H117" s="128"/>
      <c r="I117" s="65">
        <v>0</v>
      </c>
    </row>
    <row r="118" spans="1:10" ht="15.75" thickBot="1">
      <c r="A118" s="56"/>
      <c r="B118" s="16"/>
      <c r="C118" s="16" t="s">
        <v>17</v>
      </c>
      <c r="D118" s="89"/>
      <c r="E118" s="65">
        <v>100000</v>
      </c>
      <c r="F118" s="65">
        <v>0</v>
      </c>
      <c r="G118" s="65">
        <f>SUM(G21)</f>
        <v>120000</v>
      </c>
      <c r="H118" s="128"/>
      <c r="I118" s="65">
        <f t="shared" ref="I118" si="30">SUM(I21)</f>
        <v>187000</v>
      </c>
    </row>
    <row r="119" spans="1:10" ht="15.75" thickBot="1">
      <c r="A119" s="56"/>
      <c r="B119" s="16"/>
      <c r="C119" s="16" t="s">
        <v>80</v>
      </c>
      <c r="D119" s="89"/>
      <c r="E119" s="31">
        <v>0</v>
      </c>
      <c r="F119" s="31">
        <v>0</v>
      </c>
      <c r="G119" s="65">
        <f>SUM(G86)</f>
        <v>0</v>
      </c>
      <c r="H119" s="128"/>
      <c r="I119" s="65">
        <f t="shared" ref="I119" si="31">SUM(I86)</f>
        <v>0</v>
      </c>
    </row>
    <row r="120" spans="1:10" ht="15.75" thickBot="1">
      <c r="A120" s="56"/>
      <c r="B120" s="16"/>
      <c r="C120" s="16" t="s">
        <v>81</v>
      </c>
      <c r="D120" s="89"/>
      <c r="E120" s="17">
        <v>100000</v>
      </c>
      <c r="F120" s="17">
        <v>0</v>
      </c>
      <c r="G120" s="65">
        <v>20000</v>
      </c>
      <c r="H120" s="128"/>
      <c r="I120" s="65">
        <f>SUM(I118-I119)</f>
        <v>187000</v>
      </c>
    </row>
    <row r="121" spans="1:10">
      <c r="G121" s="72"/>
      <c r="H121" s="135"/>
      <c r="I121" s="72"/>
    </row>
    <row r="122" spans="1:10">
      <c r="D122" s="100" t="s">
        <v>82</v>
      </c>
      <c r="E122" s="73">
        <f>SUM(E4)</f>
        <v>581479.56999999995</v>
      </c>
      <c r="F122" s="73">
        <f>SUM(F4)</f>
        <v>615600</v>
      </c>
      <c r="G122" s="73">
        <f>SUM(G107+G110+G113+G118)</f>
        <v>595350</v>
      </c>
      <c r="H122" s="100"/>
      <c r="I122" s="73">
        <f t="shared" ref="I122" si="32">SUM(I107+I110+I113+I118)</f>
        <v>564800</v>
      </c>
    </row>
    <row r="123" spans="1:10">
      <c r="D123" s="100" t="s">
        <v>83</v>
      </c>
      <c r="E123" s="73">
        <f>SUM(E29)</f>
        <v>513285.7</v>
      </c>
      <c r="F123" s="73">
        <f>SUM(F29)</f>
        <v>606050</v>
      </c>
      <c r="G123" s="73">
        <f>SUM(G108+G111+G114+G119)</f>
        <v>592350</v>
      </c>
      <c r="H123" s="100"/>
      <c r="I123" s="73">
        <f t="shared" ref="I123" si="33">SUM(I108+I111+I114+I119)</f>
        <v>558050</v>
      </c>
    </row>
    <row r="124" spans="1:10">
      <c r="D124" s="100" t="s">
        <v>84</v>
      </c>
      <c r="E124" s="73">
        <f t="shared" ref="E124" si="34">SUM(E122-E123)</f>
        <v>68193.869999999937</v>
      </c>
      <c r="F124" s="73">
        <f>SUM(F122-F123)</f>
        <v>9550</v>
      </c>
      <c r="G124" s="73">
        <v>0</v>
      </c>
      <c r="H124" s="100"/>
      <c r="I124" s="73">
        <f>SUM(I122-I123)</f>
        <v>6750</v>
      </c>
    </row>
  </sheetData>
  <mergeCells count="13">
    <mergeCell ref="A89:B89"/>
    <mergeCell ref="A52:B52"/>
    <mergeCell ref="D7:D8"/>
    <mergeCell ref="A1:D1"/>
    <mergeCell ref="A2:C2"/>
    <mergeCell ref="A3:C3"/>
    <mergeCell ref="A4:A5"/>
    <mergeCell ref="B4:B5"/>
    <mergeCell ref="C4:C5"/>
    <mergeCell ref="D4:D5"/>
    <mergeCell ref="C7:C8"/>
    <mergeCell ref="B7:B8"/>
    <mergeCell ref="A7:A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 Zatín</dc:creator>
  <cp:lastModifiedBy>Obec Zatín</cp:lastModifiedBy>
  <cp:lastPrinted>2022-12-15T08:30:22Z</cp:lastPrinted>
  <dcterms:created xsi:type="dcterms:W3CDTF">2019-12-12T09:00:33Z</dcterms:created>
  <dcterms:modified xsi:type="dcterms:W3CDTF">2022-12-19T13:17:14Z</dcterms:modified>
</cp:coreProperties>
</file>